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larendseko\Downloads\"/>
    </mc:Choice>
  </mc:AlternateContent>
  <xr:revisionPtr revIDLastSave="0" documentId="13_ncr:1_{77096D9A-8B27-4C3F-A04F-50DA21C937CE}" xr6:coauthVersionLast="47" xr6:coauthVersionMax="47" xr10:uidLastSave="{00000000-0000-0000-0000-000000000000}"/>
  <bookViews>
    <workbookView xWindow="-28920" yWindow="1140" windowWidth="29040" windowHeight="15720" firstSheet="1" activeTab="1" xr2:uid="{00000000-000D-0000-FFFF-FFFF00000000}"/>
  </bookViews>
  <sheets>
    <sheet name="Input" sheetId="5" state="hidden" r:id="rId1"/>
    <sheet name="D01 (Mon-Fri)" sheetId="1" r:id="rId2"/>
    <sheet name="D01 (Sat,Sun,PH)" sheetId="6" r:id="rId3"/>
  </sheets>
  <definedNames>
    <definedName name="_xlnm.Print_Area" localSheetId="1">'D01 (Mon-Fri)'!$A$1:$AV$26</definedName>
    <definedName name="_xlnm.Print_Area" localSheetId="2">'D01 (Sat,Sun,PH)'!$A$1:$AO$26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5" l="1"/>
  <c r="B76" i="5"/>
  <c r="C75" i="5"/>
  <c r="B75" i="5"/>
  <c r="C74" i="5"/>
  <c r="B74" i="5"/>
  <c r="C73" i="5"/>
  <c r="B73" i="5"/>
  <c r="C72" i="5"/>
  <c r="B72" i="5"/>
  <c r="C71" i="5"/>
  <c r="B71" i="5"/>
  <c r="C70" i="5"/>
  <c r="B70" i="5"/>
  <c r="H76" i="5"/>
  <c r="H75" i="5"/>
  <c r="H74" i="5"/>
  <c r="H73" i="5"/>
  <c r="H72" i="5"/>
  <c r="H71" i="5"/>
  <c r="H70" i="5"/>
  <c r="D8" i="5" l="1"/>
  <c r="B2" i="1" l="1"/>
  <c r="B3" i="6" l="1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22" i="5"/>
  <c r="B23" i="5"/>
  <c r="C23" i="5"/>
  <c r="B24" i="5"/>
  <c r="C24" i="5"/>
  <c r="B25" i="5"/>
  <c r="C25" i="5"/>
  <c r="B26" i="5"/>
  <c r="C26" i="5"/>
  <c r="B27" i="5"/>
  <c r="C27" i="5"/>
  <c r="B28" i="5"/>
  <c r="C28" i="5"/>
  <c r="B29" i="5"/>
  <c r="C29" i="5"/>
  <c r="B30" i="5"/>
  <c r="C30" i="5"/>
  <c r="B31" i="5"/>
  <c r="C31" i="5"/>
  <c r="B32" i="5"/>
  <c r="C32" i="5"/>
  <c r="B33" i="5"/>
  <c r="C33" i="5"/>
  <c r="B34" i="5"/>
  <c r="C34" i="5"/>
  <c r="B35" i="5"/>
  <c r="C35" i="5"/>
  <c r="B36" i="5"/>
  <c r="C36" i="5"/>
  <c r="B37" i="5"/>
  <c r="C37" i="5"/>
  <c r="B38" i="5"/>
  <c r="C38" i="5"/>
  <c r="B39" i="5"/>
  <c r="C39" i="5"/>
  <c r="B40" i="5"/>
  <c r="C40" i="5"/>
  <c r="B41" i="5"/>
  <c r="C41" i="5"/>
  <c r="B42" i="5"/>
  <c r="C42" i="5"/>
  <c r="B43" i="5"/>
  <c r="C43" i="5"/>
  <c r="B44" i="5"/>
  <c r="C44" i="5"/>
  <c r="B45" i="5"/>
  <c r="C45" i="5"/>
  <c r="B46" i="5"/>
  <c r="C46" i="5"/>
  <c r="B47" i="5"/>
  <c r="C47" i="5"/>
  <c r="B48" i="5"/>
  <c r="C48" i="5"/>
  <c r="B49" i="5"/>
  <c r="C49" i="5"/>
  <c r="B50" i="5"/>
  <c r="C50" i="5"/>
  <c r="B51" i="5"/>
  <c r="C51" i="5"/>
  <c r="B52" i="5"/>
  <c r="C52" i="5"/>
  <c r="B53" i="5"/>
  <c r="C53" i="5"/>
  <c r="B54" i="5"/>
  <c r="C54" i="5"/>
  <c r="B55" i="5"/>
  <c r="C55" i="5"/>
  <c r="B56" i="5"/>
  <c r="C56" i="5"/>
  <c r="B57" i="5"/>
  <c r="C57" i="5"/>
  <c r="B58" i="5"/>
  <c r="C58" i="5"/>
  <c r="B59" i="5"/>
  <c r="C59" i="5"/>
  <c r="B60" i="5"/>
  <c r="C60" i="5"/>
  <c r="B61" i="5"/>
  <c r="C61" i="5"/>
  <c r="B62" i="5"/>
  <c r="C62" i="5"/>
  <c r="B63" i="5"/>
  <c r="C63" i="5"/>
  <c r="B64" i="5"/>
  <c r="C64" i="5"/>
  <c r="B65" i="5"/>
  <c r="C65" i="5"/>
  <c r="B66" i="5"/>
  <c r="C66" i="5"/>
  <c r="B67" i="5"/>
  <c r="C67" i="5"/>
  <c r="B68" i="5"/>
  <c r="C68" i="5"/>
  <c r="B69" i="5"/>
  <c r="C69" i="5"/>
  <c r="C22" i="5"/>
  <c r="B22" i="5" l="1"/>
  <c r="Y13" i="5" l="1"/>
  <c r="B2" i="6" l="1"/>
  <c r="O15" i="5" l="1"/>
  <c r="N15" i="5"/>
  <c r="K15" i="5"/>
  <c r="J15" i="5"/>
  <c r="I15" i="5"/>
  <c r="H15" i="5"/>
  <c r="G15" i="5"/>
  <c r="F15" i="5"/>
  <c r="E15" i="5"/>
  <c r="C15" i="5"/>
  <c r="D15" i="5"/>
  <c r="U7" i="5"/>
  <c r="S7" i="5"/>
  <c r="B7" i="5"/>
  <c r="Y15" i="5" l="1"/>
  <c r="Y14" i="5"/>
  <c r="V17" i="5"/>
  <c r="V13" i="5"/>
  <c r="V19" i="5" l="1"/>
  <c r="V18" i="5"/>
  <c r="V14" i="5"/>
  <c r="W19" i="5" l="1"/>
  <c r="X19" i="5" s="1"/>
  <c r="W18" i="5"/>
  <c r="V15" i="5"/>
  <c r="C19" i="5" l="1"/>
  <c r="C18" i="5"/>
  <c r="O19" i="5" l="1"/>
  <c r="N19" i="5"/>
  <c r="K19" i="5"/>
  <c r="J19" i="5"/>
  <c r="I19" i="5"/>
  <c r="H19" i="5"/>
  <c r="G19" i="5"/>
  <c r="F19" i="5"/>
  <c r="E19" i="5"/>
  <c r="D19" i="5"/>
  <c r="B19" i="5"/>
  <c r="O18" i="5"/>
  <c r="N18" i="5"/>
  <c r="K18" i="5"/>
  <c r="J18" i="5"/>
  <c r="I18" i="5"/>
  <c r="H18" i="5"/>
  <c r="G18" i="5"/>
  <c r="F18" i="5"/>
  <c r="E18" i="5"/>
  <c r="D18" i="5"/>
  <c r="B18" i="5"/>
  <c r="B17" i="5"/>
  <c r="O16" i="5"/>
  <c r="N16" i="5"/>
  <c r="K16" i="5"/>
  <c r="J16" i="5"/>
  <c r="I16" i="5"/>
  <c r="H16" i="5"/>
  <c r="G16" i="5"/>
  <c r="F16" i="5"/>
  <c r="E16" i="5"/>
  <c r="D16" i="5"/>
  <c r="C16" i="5"/>
  <c r="R15" i="5"/>
  <c r="R14" i="5"/>
  <c r="O10" i="5"/>
  <c r="O11" i="5" s="1"/>
  <c r="O12" i="5" s="1"/>
  <c r="N10" i="5"/>
  <c r="N11" i="5" s="1"/>
  <c r="N12" i="5" s="1"/>
  <c r="K10" i="5"/>
  <c r="K11" i="5" s="1"/>
  <c r="K12" i="5" s="1"/>
  <c r="J10" i="5"/>
  <c r="J11" i="5" s="1"/>
  <c r="J12" i="5" s="1"/>
  <c r="I10" i="5"/>
  <c r="I11" i="5" s="1"/>
  <c r="I12" i="5" s="1"/>
  <c r="I17" i="5" s="1"/>
  <c r="H10" i="5"/>
  <c r="H11" i="5" s="1"/>
  <c r="H12" i="5" s="1"/>
  <c r="G10" i="5"/>
  <c r="G11" i="5" s="1"/>
  <c r="G12" i="5" s="1"/>
  <c r="F10" i="5"/>
  <c r="F11" i="5" s="1"/>
  <c r="F12" i="5" s="1"/>
  <c r="E10" i="5"/>
  <c r="E11" i="5" s="1"/>
  <c r="E12" i="5" s="1"/>
  <c r="D10" i="5"/>
  <c r="D11" i="5" s="1"/>
  <c r="D12" i="5" s="1"/>
  <c r="D17" i="5" s="1"/>
  <c r="C10" i="5"/>
  <c r="R9" i="5"/>
  <c r="R8" i="5"/>
  <c r="B8" i="5"/>
  <c r="C11" i="5" l="1"/>
  <c r="R11" i="5" s="1"/>
  <c r="R10" i="5"/>
  <c r="R19" i="5"/>
  <c r="E13" i="5"/>
  <c r="E17" i="5"/>
  <c r="O13" i="5"/>
  <c r="O17" i="5"/>
  <c r="F13" i="5"/>
  <c r="F17" i="5"/>
  <c r="K17" i="5"/>
  <c r="K13" i="5"/>
  <c r="J17" i="5"/>
  <c r="J13" i="5"/>
  <c r="N13" i="5"/>
  <c r="N17" i="5"/>
  <c r="D13" i="5"/>
  <c r="G13" i="5"/>
  <c r="G17" i="5"/>
  <c r="H13" i="5"/>
  <c r="H17" i="5"/>
  <c r="I13" i="5"/>
  <c r="R18" i="5"/>
  <c r="R16" i="5"/>
  <c r="W17" i="5" l="1"/>
  <c r="C12" i="5"/>
  <c r="R12" i="5" l="1"/>
  <c r="Q10" i="5"/>
  <c r="P10" i="5" s="1"/>
  <c r="C13" i="5"/>
  <c r="C17" i="5"/>
  <c r="X17" i="5"/>
  <c r="Q17" i="5" l="1"/>
  <c r="R17" i="5"/>
  <c r="Q14" i="5"/>
  <c r="P14" i="5" s="1"/>
  <c r="X14" i="5" s="1"/>
  <c r="Q12" i="5"/>
  <c r="P12" i="5" s="1"/>
  <c r="Q11" i="5"/>
  <c r="P11" i="5" s="1"/>
  <c r="Q18" i="5"/>
  <c r="P18" i="5" s="1"/>
  <c r="Q19" i="5"/>
  <c r="P19" i="5" s="1"/>
  <c r="Q16" i="5"/>
  <c r="P16" i="5" s="1"/>
  <c r="Q13" i="5"/>
  <c r="Q8" i="5"/>
  <c r="P8" i="5" s="1"/>
  <c r="Q15" i="5"/>
  <c r="P15" i="5" s="1"/>
  <c r="X15" i="5" s="1"/>
  <c r="Q9" i="5"/>
  <c r="P9" i="5" s="1"/>
  <c r="R13" i="5"/>
  <c r="P17" i="5" l="1"/>
  <c r="P13" i="5"/>
  <c r="X13" i="5" s="1"/>
  <c r="X18" i="5"/>
  <c r="T7" i="5" l="1"/>
</calcChain>
</file>

<file path=xl/sharedStrings.xml><?xml version="1.0" encoding="utf-8"?>
<sst xmlns="http://schemas.openxmlformats.org/spreadsheetml/2006/main" count="547" uniqueCount="75">
  <si>
    <t>Route Name</t>
  </si>
  <si>
    <t>VOC</t>
  </si>
  <si>
    <t>N2</t>
  </si>
  <si>
    <t>Bus Type</t>
  </si>
  <si>
    <t>dep.</t>
  </si>
  <si>
    <t>arr.</t>
  </si>
  <si>
    <t xml:space="preserve">Route </t>
  </si>
  <si>
    <t>Timetable effective</t>
  </si>
  <si>
    <t>DAILY LIVE KMS</t>
  </si>
  <si>
    <t>DAILY POS KMS</t>
  </si>
  <si>
    <t>DAILY TOTAL</t>
  </si>
  <si>
    <t>Mon</t>
  </si>
  <si>
    <t>Tue</t>
  </si>
  <si>
    <t>Wed</t>
  </si>
  <si>
    <t>Thu</t>
  </si>
  <si>
    <t>PEAK BUS</t>
  </si>
  <si>
    <t>Fri</t>
  </si>
  <si>
    <t>WKDAY</t>
  </si>
  <si>
    <t>Sat</t>
  </si>
  <si>
    <t>SAT</t>
  </si>
  <si>
    <t>Sun</t>
  </si>
  <si>
    <t>SUN &amp; P/H</t>
  </si>
  <si>
    <t>P/H</t>
  </si>
  <si>
    <t>KILOMETERS</t>
  </si>
  <si>
    <t>LIVE</t>
  </si>
  <si>
    <t>DEPOT</t>
  </si>
  <si>
    <t>TOTAL</t>
  </si>
  <si>
    <t>Direction</t>
  </si>
  <si>
    <t>Monday to Friday</t>
  </si>
  <si>
    <t>D01</t>
  </si>
  <si>
    <t>Khayelitsha East - Civic Centre</t>
  </si>
  <si>
    <t>Eastgate to Kuyasa (Pos)</t>
  </si>
  <si>
    <t>Kuyasa to Civic Centre</t>
  </si>
  <si>
    <t>Civic Centre to Foreshore (Pos)</t>
  </si>
  <si>
    <t>Foreshore to Civic Centre (Pos)</t>
  </si>
  <si>
    <t>Civic Centre to Kuyasa</t>
  </si>
  <si>
    <t>Kuyasa to Eastgate (Pos)</t>
  </si>
  <si>
    <t>Kuyasa</t>
  </si>
  <si>
    <t>KUYASA</t>
  </si>
  <si>
    <t>Lindela</t>
  </si>
  <si>
    <t>Dibana</t>
  </si>
  <si>
    <t>Tutu</t>
  </si>
  <si>
    <t>D Nyembe</t>
  </si>
  <si>
    <t>Steve Biko</t>
  </si>
  <si>
    <t>Charles Mokoena</t>
  </si>
  <si>
    <t>Vuyani</t>
  </si>
  <si>
    <t>Civic Centre</t>
  </si>
  <si>
    <t>BLOCK</t>
  </si>
  <si>
    <t>am</t>
  </si>
  <si>
    <t>pm</t>
  </si>
  <si>
    <t>Peak</t>
  </si>
  <si>
    <t>F</t>
  </si>
  <si>
    <t>R</t>
  </si>
  <si>
    <t>Grand Total</t>
  </si>
  <si>
    <t>Route</t>
  </si>
  <si>
    <t>Count of BLOCK</t>
  </si>
  <si>
    <t>Depart</t>
  </si>
  <si>
    <t>TT DATE</t>
  </si>
  <si>
    <t>DAILY LIVE TRIPS</t>
  </si>
  <si>
    <t>Saturday, Sunday &amp; Public Holiday</t>
  </si>
  <si>
    <t>Louis Gradner</t>
  </si>
  <si>
    <t>12m/18m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</si>
  <si>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</si>
  <si>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</si>
  <si>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</si>
  <si>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</si>
  <si>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</si>
  <si>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</si>
  <si>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</si>
  <si>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</si>
  <si>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</si>
  <si>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</si>
  <si>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</si>
  <si>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</si>
  <si>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Timetable effective 20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</si>
</sst>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7" formatCode="_ * #,##0.00_ ;_ * \-#,##0.00_ ;_ * &quot;-&quot;_ ;_ @_ "/>
    <numFmt numFmtId="168" formatCode="_ * #,##0_ ;_ * \-#,##0_ ;_ * &quot;-&quot;_ ;_ @_ "/>
    <numFmt numFmtId="169" formatCode="_-* #,##0_-;\-* #,##0_-;_-* &quot;-&quot;??_-;_-@_-"/>
  </numFmts>
  <fonts count="20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0"/>
      <name val="Aptos"/>
      <family val="2"/>
    </font>
    <font>
      <sz val="12"/>
      <name val="Aptos"/>
      <family val="2"/>
    </font>
    <font>
      <sz val="12"/>
      <name val="Calibri"/>
      <family val="2"/>
    </font>
    <font>
      <b/>
      <sz val="11"/>
      <name val="Calibri"/>
      <family val="2"/>
    </font>
    <font>
      <sz val="11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92CDDC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5" fillId="0" borderId="1"/>
    <xf numFmtId="0" fontId="5" fillId="0" borderId="1"/>
    <xf numFmtId="0" fontId="2" fillId="0" borderId="1"/>
    <xf numFmtId="0" fontId="3" fillId="2" borderId="1" applyNumberFormat="0" applyBorder="0" applyAlignment="0" applyProtection="0"/>
    <xf numFmtId="0" fontId="4" fillId="3" borderId="1" applyNumberFormat="0" applyBorder="0" applyAlignment="0" applyProtection="0"/>
    <xf numFmtId="0" fontId="6" fillId="5" borderId="0" applyNumberFormat="0" applyBorder="0" applyAlignment="0" applyProtection="0"/>
    <xf numFmtId="0" fontId="1" fillId="0" borderId="1"/>
    <xf numFmtId="0" fontId="7" fillId="0" borderId="1"/>
    <xf numFmtId="0" fontId="1" fillId="0" borderId="1"/>
  </cellStyleXfs>
  <cellXfs count="145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1" xfId="3" applyFont="1" applyAlignment="1">
      <alignment vertical="center"/>
    </xf>
    <xf numFmtId="0" fontId="8" fillId="0" borderId="1" xfId="3" applyFont="1" applyAlignment="1">
      <alignment horizontal="left" vertical="center"/>
    </xf>
    <xf numFmtId="0" fontId="8" fillId="0" borderId="1" xfId="3" applyFont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3" xfId="3" applyFont="1" applyFill="1" applyBorder="1" applyAlignment="1">
      <alignment horizontal="center" vertical="center"/>
    </xf>
    <xf numFmtId="15" fontId="8" fillId="0" borderId="3" xfId="3" applyNumberFormat="1" applyFont="1" applyBorder="1" applyAlignment="1">
      <alignment horizontal="center" vertical="center"/>
    </xf>
    <xf numFmtId="0" fontId="10" fillId="0" borderId="1" xfId="3" applyFont="1" applyAlignment="1">
      <alignment vertical="center"/>
    </xf>
    <xf numFmtId="0" fontId="10" fillId="4" borderId="1" xfId="3" applyFont="1" applyFill="1" applyAlignment="1">
      <alignment horizontal="left" vertical="center"/>
    </xf>
    <xf numFmtId="0" fontId="10" fillId="4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0" borderId="1" xfId="3" applyFont="1" applyAlignment="1">
      <alignment horizontal="left" vertical="center"/>
    </xf>
    <xf numFmtId="0" fontId="10" fillId="0" borderId="1" xfId="9" applyFont="1" applyAlignment="1">
      <alignment horizontal="left" vertical="center"/>
    </xf>
    <xf numFmtId="0" fontId="10" fillId="0" borderId="1" xfId="9" applyFont="1" applyAlignment="1">
      <alignment vertical="center"/>
    </xf>
    <xf numFmtId="0" fontId="10" fillId="4" borderId="1" xfId="3" applyFont="1" applyFill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3" xfId="9" applyFont="1" applyBorder="1" applyAlignment="1">
      <alignment horizontal="left" vertical="center"/>
    </xf>
    <xf numFmtId="0" fontId="10" fillId="4" borderId="8" xfId="9" applyFont="1" applyFill="1" applyBorder="1" applyAlignment="1">
      <alignment horizontal="right" vertical="center" wrapText="1"/>
    </xf>
    <xf numFmtId="0" fontId="10" fillId="4" borderId="12" xfId="9" applyFont="1" applyFill="1" applyBorder="1" applyAlignment="1">
      <alignment horizontal="right" vertical="center" wrapText="1"/>
    </xf>
    <xf numFmtId="0" fontId="10" fillId="4" borderId="12" xfId="9" applyFont="1" applyFill="1" applyBorder="1" applyAlignment="1">
      <alignment horizontal="left" vertical="center" wrapText="1"/>
    </xf>
    <xf numFmtId="0" fontId="10" fillId="0" borderId="8" xfId="9" applyFont="1" applyBorder="1" applyAlignment="1">
      <alignment horizontal="left" vertical="center" wrapText="1"/>
    </xf>
    <xf numFmtId="0" fontId="10" fillId="0" borderId="12" xfId="9" applyFont="1" applyBorder="1" applyAlignment="1">
      <alignment horizontal="center" vertical="center" wrapText="1"/>
    </xf>
    <xf numFmtId="0" fontId="10" fillId="0" borderId="7" xfId="9" applyFont="1" applyBorder="1" applyAlignment="1">
      <alignment horizontal="center" vertical="center" wrapText="1"/>
    </xf>
    <xf numFmtId="168" fontId="10" fillId="0" borderId="3" xfId="6" applyNumberFormat="1" applyFont="1" applyFill="1" applyBorder="1" applyAlignment="1">
      <alignment horizontal="center" vertical="center" wrapText="1"/>
    </xf>
    <xf numFmtId="167" fontId="10" fillId="0" borderId="3" xfId="9" applyNumberFormat="1" applyFont="1" applyBorder="1" applyAlignment="1">
      <alignment horizontal="right" vertical="center"/>
    </xf>
    <xf numFmtId="15" fontId="10" fillId="0" borderId="11" xfId="9" applyNumberFormat="1" applyFont="1" applyBorder="1" applyAlignment="1">
      <alignment horizontal="left" vertical="center"/>
    </xf>
    <xf numFmtId="15" fontId="10" fillId="0" borderId="12" xfId="9" applyNumberFormat="1" applyFont="1" applyBorder="1" applyAlignment="1">
      <alignment horizontal="left" vertical="center"/>
    </xf>
    <xf numFmtId="41" fontId="10" fillId="0" borderId="3" xfId="9" applyNumberFormat="1" applyFont="1" applyBorder="1" applyAlignment="1">
      <alignment horizontal="center" vertical="center"/>
    </xf>
    <xf numFmtId="0" fontId="10" fillId="0" borderId="10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14" fillId="0" borderId="15" xfId="9" applyFont="1" applyBorder="1" applyAlignment="1">
      <alignment vertical="center"/>
    </xf>
    <xf numFmtId="0" fontId="14" fillId="0" borderId="1" xfId="1" applyFont="1" applyAlignment="1">
      <alignment horizontal="center" vertical="center"/>
    </xf>
    <xf numFmtId="0" fontId="10" fillId="0" borderId="15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14" fillId="0" borderId="6" xfId="1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167" fontId="10" fillId="0" borderId="1" xfId="2" applyNumberFormat="1" applyFont="1" applyAlignment="1">
      <alignment horizontal="left" vertical="center"/>
    </xf>
    <xf numFmtId="167" fontId="10" fillId="0" borderId="15" xfId="2" applyNumberFormat="1" applyFont="1" applyBorder="1" applyAlignment="1">
      <alignment horizontal="left" vertical="center"/>
    </xf>
    <xf numFmtId="167" fontId="10" fillId="0" borderId="1" xfId="2" applyNumberFormat="1" applyFont="1" applyAlignment="1">
      <alignment horizontal="center" vertical="center"/>
    </xf>
    <xf numFmtId="167" fontId="10" fillId="0" borderId="16" xfId="2" applyNumberFormat="1" applyFont="1" applyBorder="1" applyAlignment="1">
      <alignment horizontal="center" vertical="center"/>
    </xf>
    <xf numFmtId="0" fontId="10" fillId="0" borderId="14" xfId="9" applyFont="1" applyBorder="1" applyAlignment="1">
      <alignment horizontal="left" vertical="center"/>
    </xf>
    <xf numFmtId="43" fontId="10" fillId="4" borderId="1" xfId="1" applyNumberFormat="1" applyFont="1" applyFill="1" applyAlignment="1">
      <alignment horizontal="left" vertical="center"/>
    </xf>
    <xf numFmtId="43" fontId="10" fillId="0" borderId="16" xfId="1" applyNumberFormat="1" applyFont="1" applyBorder="1" applyAlignment="1">
      <alignment horizontal="left" vertical="center"/>
    </xf>
    <xf numFmtId="43" fontId="10" fillId="0" borderId="16" xfId="9" applyNumberFormat="1" applyFont="1" applyBorder="1" applyAlignment="1">
      <alignment horizontal="center" vertical="center"/>
    </xf>
    <xf numFmtId="43" fontId="10" fillId="0" borderId="16" xfId="1" applyNumberFormat="1" applyFont="1" applyBorder="1" applyAlignment="1">
      <alignment horizontal="center" vertical="center"/>
    </xf>
    <xf numFmtId="167" fontId="10" fillId="0" borderId="17" xfId="1" applyNumberFormat="1" applyFont="1" applyBorder="1" applyAlignment="1">
      <alignment horizontal="left" vertical="center"/>
    </xf>
    <xf numFmtId="0" fontId="10" fillId="0" borderId="6" xfId="1" applyFont="1" applyBorder="1" applyAlignment="1">
      <alignment horizontal="left" vertical="center"/>
    </xf>
    <xf numFmtId="43" fontId="10" fillId="4" borderId="17" xfId="1" applyNumberFormat="1" applyFont="1" applyFill="1" applyBorder="1" applyAlignment="1">
      <alignment horizontal="left" vertical="center"/>
    </xf>
    <xf numFmtId="43" fontId="10" fillId="0" borderId="4" xfId="1" applyNumberFormat="1" applyFont="1" applyBorder="1" applyAlignment="1">
      <alignment horizontal="left" vertical="center"/>
    </xf>
    <xf numFmtId="43" fontId="10" fillId="0" borderId="4" xfId="1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0" fillId="0" borderId="1" xfId="9" applyFont="1" applyAlignment="1">
      <alignment horizontal="center" vertical="center"/>
    </xf>
    <xf numFmtId="164" fontId="10" fillId="4" borderId="8" xfId="9" applyNumberFormat="1" applyFont="1" applyFill="1" applyBorder="1" applyAlignment="1">
      <alignment horizontal="right" vertical="center"/>
    </xf>
    <xf numFmtId="164" fontId="10" fillId="4" borderId="12" xfId="9" applyNumberFormat="1" applyFont="1" applyFill="1" applyBorder="1" applyAlignment="1">
      <alignment horizontal="right" vertical="center"/>
    </xf>
    <xf numFmtId="164" fontId="10" fillId="4" borderId="12" xfId="9" applyNumberFormat="1" applyFont="1" applyFill="1" applyBorder="1" applyAlignment="1">
      <alignment horizontal="left" vertical="center"/>
    </xf>
    <xf numFmtId="164" fontId="10" fillId="0" borderId="8" xfId="9" applyNumberFormat="1" applyFont="1" applyBorder="1" applyAlignment="1">
      <alignment horizontal="left" vertical="center"/>
    </xf>
    <xf numFmtId="164" fontId="10" fillId="0" borderId="12" xfId="9" applyNumberFormat="1" applyFont="1" applyBorder="1" applyAlignment="1">
      <alignment horizontal="center" vertical="center"/>
    </xf>
    <xf numFmtId="164" fontId="10" fillId="0" borderId="7" xfId="9" applyNumberFormat="1" applyFont="1" applyBorder="1" applyAlignment="1">
      <alignment horizontal="center" vertical="center"/>
    </xf>
    <xf numFmtId="0" fontId="10" fillId="0" borderId="3" xfId="9" applyFont="1" applyBorder="1" applyAlignment="1">
      <alignment horizontal="right" vertical="center"/>
    </xf>
    <xf numFmtId="0" fontId="10" fillId="0" borderId="8" xfId="9" applyFont="1" applyBorder="1" applyAlignment="1">
      <alignment horizontal="right" vertical="center"/>
    </xf>
    <xf numFmtId="0" fontId="10" fillId="0" borderId="12" xfId="9" applyFont="1" applyBorder="1" applyAlignment="1">
      <alignment horizontal="left" vertical="center"/>
    </xf>
    <xf numFmtId="0" fontId="10" fillId="0" borderId="7" xfId="9" applyFont="1" applyBorder="1" applyAlignment="1">
      <alignment horizontal="left" vertical="center"/>
    </xf>
    <xf numFmtId="41" fontId="10" fillId="0" borderId="7" xfId="9" applyNumberFormat="1" applyFont="1" applyBorder="1" applyAlignment="1">
      <alignment horizontal="center" vertical="center"/>
    </xf>
    <xf numFmtId="168" fontId="10" fillId="4" borderId="11" xfId="9" applyNumberFormat="1" applyFont="1" applyFill="1" applyBorder="1" applyAlignment="1">
      <alignment horizontal="left" vertical="center"/>
    </xf>
    <xf numFmtId="168" fontId="10" fillId="4" borderId="13" xfId="9" applyNumberFormat="1" applyFont="1" applyFill="1" applyBorder="1" applyAlignment="1">
      <alignment horizontal="left" vertical="center"/>
    </xf>
    <xf numFmtId="168" fontId="10" fillId="0" borderId="11" xfId="9" applyNumberFormat="1" applyFont="1" applyBorder="1" applyAlignment="1">
      <alignment horizontal="left" vertical="center"/>
    </xf>
    <xf numFmtId="168" fontId="10" fillId="0" borderId="13" xfId="9" applyNumberFormat="1" applyFont="1" applyBorder="1" applyAlignment="1">
      <alignment horizontal="center" vertical="center"/>
    </xf>
    <xf numFmtId="168" fontId="10" fillId="0" borderId="9" xfId="9" applyNumberFormat="1" applyFont="1" applyBorder="1" applyAlignment="1">
      <alignment horizontal="center" vertical="center"/>
    </xf>
    <xf numFmtId="0" fontId="10" fillId="0" borderId="15" xfId="9" applyFont="1" applyBorder="1" applyAlignment="1">
      <alignment horizontal="left" vertical="center"/>
    </xf>
    <xf numFmtId="0" fontId="10" fillId="0" borderId="16" xfId="9" applyFont="1" applyBorder="1" applyAlignment="1">
      <alignment horizontal="left" vertical="center"/>
    </xf>
    <xf numFmtId="41" fontId="10" fillId="0" borderId="16" xfId="9" applyNumberFormat="1" applyFont="1" applyBorder="1" applyAlignment="1">
      <alignment horizontal="center" vertical="center"/>
    </xf>
    <xf numFmtId="168" fontId="10" fillId="0" borderId="15" xfId="9" applyNumberFormat="1" applyFont="1" applyBorder="1" applyAlignment="1">
      <alignment horizontal="left" vertical="center"/>
    </xf>
    <xf numFmtId="168" fontId="10" fillId="0" borderId="1" xfId="9" applyNumberFormat="1" applyFont="1" applyAlignment="1">
      <alignment horizontal="left" vertical="center"/>
    </xf>
    <xf numFmtId="168" fontId="10" fillId="0" borderId="1" xfId="9" applyNumberFormat="1" applyFont="1" applyAlignment="1">
      <alignment horizontal="center" vertical="center"/>
    </xf>
    <xf numFmtId="168" fontId="10" fillId="0" borderId="16" xfId="9" applyNumberFormat="1" applyFont="1" applyBorder="1" applyAlignment="1">
      <alignment horizontal="center" vertical="center"/>
    </xf>
    <xf numFmtId="0" fontId="14" fillId="0" borderId="1" xfId="9" applyFont="1" applyAlignment="1">
      <alignment horizontal="left" vertical="center"/>
    </xf>
    <xf numFmtId="41" fontId="14" fillId="0" borderId="14" xfId="9" applyNumberFormat="1" applyFont="1" applyBorder="1" applyAlignment="1">
      <alignment horizontal="center" vertical="center"/>
    </xf>
    <xf numFmtId="169" fontId="10" fillId="4" borderId="1" xfId="9" applyNumberFormat="1" applyFont="1" applyFill="1" applyAlignment="1">
      <alignment horizontal="center" vertical="center"/>
    </xf>
    <xf numFmtId="169" fontId="10" fillId="0" borderId="1" xfId="9" applyNumberFormat="1" applyFont="1" applyAlignment="1">
      <alignment horizontal="left" vertical="center"/>
    </xf>
    <xf numFmtId="169" fontId="10" fillId="0" borderId="16" xfId="9" applyNumberFormat="1" applyFont="1" applyBorder="1" applyAlignment="1">
      <alignment horizontal="left" vertical="center"/>
    </xf>
    <xf numFmtId="169" fontId="10" fillId="4" borderId="16" xfId="9" applyNumberFormat="1" applyFont="1" applyFill="1" applyBorder="1" applyAlignment="1">
      <alignment horizontal="center" vertical="center"/>
    </xf>
    <xf numFmtId="168" fontId="10" fillId="4" borderId="15" xfId="9" applyNumberFormat="1" applyFont="1" applyFill="1" applyBorder="1" applyAlignment="1">
      <alignment horizontal="left" vertical="center"/>
    </xf>
    <xf numFmtId="168" fontId="10" fillId="4" borderId="1" xfId="9" applyNumberFormat="1" applyFont="1" applyFill="1" applyAlignment="1">
      <alignment horizontal="left" vertical="center"/>
    </xf>
    <xf numFmtId="168" fontId="10" fillId="0" borderId="6" xfId="9" applyNumberFormat="1" applyFont="1" applyBorder="1" applyAlignment="1">
      <alignment horizontal="left" vertical="center"/>
    </xf>
    <xf numFmtId="168" fontId="10" fillId="0" borderId="17" xfId="9" applyNumberFormat="1" applyFont="1" applyBorder="1" applyAlignment="1">
      <alignment horizontal="left" vertical="center"/>
    </xf>
    <xf numFmtId="168" fontId="10" fillId="0" borderId="17" xfId="9" applyNumberFormat="1" applyFont="1" applyBorder="1" applyAlignment="1">
      <alignment horizontal="center" vertical="center"/>
    </xf>
    <xf numFmtId="168" fontId="10" fillId="0" borderId="4" xfId="9" applyNumberFormat="1" applyFont="1" applyBorder="1" applyAlignment="1">
      <alignment horizontal="center" vertical="center"/>
    </xf>
    <xf numFmtId="169" fontId="14" fillId="0" borderId="17" xfId="9" applyNumberFormat="1" applyFont="1" applyBorder="1" applyAlignment="1">
      <alignment horizontal="center" vertical="center"/>
    </xf>
    <xf numFmtId="169" fontId="14" fillId="0" borderId="4" xfId="9" applyNumberFormat="1" applyFont="1" applyBorder="1" applyAlignment="1">
      <alignment horizontal="center" vertical="center"/>
    </xf>
    <xf numFmtId="169" fontId="10" fillId="0" borderId="16" xfId="9" applyNumberFormat="1" applyFont="1" applyBorder="1" applyAlignment="1">
      <alignment horizontal="center" vertical="center"/>
    </xf>
    <xf numFmtId="167" fontId="10" fillId="0" borderId="6" xfId="9" applyNumberFormat="1" applyFont="1" applyBorder="1" applyAlignment="1">
      <alignment horizontal="left" vertical="center"/>
    </xf>
    <xf numFmtId="167" fontId="10" fillId="0" borderId="17" xfId="9" applyNumberFormat="1" applyFont="1" applyBorder="1" applyAlignment="1">
      <alignment horizontal="center" vertical="center"/>
    </xf>
    <xf numFmtId="167" fontId="10" fillId="0" borderId="4" xfId="9" applyNumberFormat="1" applyFont="1" applyBorder="1" applyAlignment="1">
      <alignment horizontal="center" vertical="center"/>
    </xf>
    <xf numFmtId="0" fontId="10" fillId="0" borderId="5" xfId="9" applyFont="1" applyBorder="1" applyAlignment="1">
      <alignment horizontal="left" vertical="center"/>
    </xf>
    <xf numFmtId="0" fontId="10" fillId="0" borderId="6" xfId="9" applyFont="1" applyBorder="1" applyAlignment="1">
      <alignment horizontal="left" vertical="center"/>
    </xf>
    <xf numFmtId="0" fontId="8" fillId="0" borderId="0" xfId="0" pivotButton="1" applyFont="1" applyAlignment="1">
      <alignment horizontal="left" vertical="center"/>
    </xf>
    <xf numFmtId="15" fontId="8" fillId="0" borderId="0" xfId="0" applyNumberFormat="1" applyFont="1" applyAlignment="1">
      <alignment horizontal="left" vertical="center"/>
    </xf>
    <xf numFmtId="15" fontId="10" fillId="4" borderId="1" xfId="3" applyNumberFormat="1" applyFont="1" applyFill="1" applyAlignment="1">
      <alignment horizontal="left" vertical="center"/>
    </xf>
    <xf numFmtId="0" fontId="9" fillId="4" borderId="3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/>
    <xf numFmtId="0" fontId="15" fillId="0" borderId="0" xfId="0" applyFont="1"/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9" fillId="0" borderId="0" xfId="0" applyFont="1"/>
    <xf numFmtId="20" fontId="15" fillId="0" borderId="3" xfId="7" applyNumberFormat="1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9" fontId="15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6" fillId="0" borderId="1" xfId="0" applyFont="1" applyBorder="1"/>
    <xf numFmtId="0" fontId="18" fillId="0" borderId="1" xfId="0" applyFont="1" applyBorder="1"/>
    <xf numFmtId="0" fontId="19" fillId="0" borderId="0" xfId="0" applyFont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7" fillId="6" borderId="18" xfId="0" applyFont="1" applyFill="1" applyBorder="1" applyAlignment="1">
      <alignment vertical="center"/>
    </xf>
    <xf numFmtId="0" fontId="16" fillId="7" borderId="19" xfId="0" applyFont="1" applyFill="1" applyBorder="1" applyAlignment="1">
      <alignment horizontal="left" vertical="center"/>
    </xf>
    <xf numFmtId="0" fontId="16" fillId="6" borderId="19" xfId="0" applyFont="1" applyFill="1" applyBorder="1" applyAlignment="1">
      <alignment vertical="center"/>
    </xf>
    <xf numFmtId="0" fontId="17" fillId="7" borderId="21" xfId="3" applyFont="1" applyFill="1" applyBorder="1" applyAlignment="1">
      <alignment horizontal="left" vertical="center"/>
    </xf>
    <xf numFmtId="0" fontId="18" fillId="7" borderId="1" xfId="0" applyFont="1" applyFill="1" applyBorder="1" applyAlignment="1">
      <alignment horizontal="left" vertical="center"/>
    </xf>
    <xf numFmtId="0" fontId="16" fillId="7" borderId="1" xfId="0" applyFont="1" applyFill="1" applyBorder="1" applyAlignment="1">
      <alignment horizontal="left" vertical="center"/>
    </xf>
    <xf numFmtId="0" fontId="17" fillId="7" borderId="23" xfId="0" applyFont="1" applyFill="1" applyBorder="1" applyAlignment="1">
      <alignment vertical="center"/>
    </xf>
    <xf numFmtId="0" fontId="16" fillId="7" borderId="24" xfId="0" applyFont="1" applyFill="1" applyBorder="1" applyAlignment="1">
      <alignment horizontal="left" vertical="center"/>
    </xf>
    <xf numFmtId="0" fontId="16" fillId="7" borderId="24" xfId="0" applyFont="1" applyFill="1" applyBorder="1" applyAlignment="1">
      <alignment vertical="center"/>
    </xf>
    <xf numFmtId="0" fontId="16" fillId="7" borderId="20" xfId="0" applyFont="1" applyFill="1" applyBorder="1" applyAlignment="1">
      <alignment horizontal="left" vertical="center"/>
    </xf>
    <xf numFmtId="0" fontId="16" fillId="7" borderId="1" xfId="3" applyFont="1" applyFill="1" applyBorder="1" applyAlignment="1">
      <alignment horizontal="left" vertical="center"/>
    </xf>
    <xf numFmtId="0" fontId="18" fillId="7" borderId="22" xfId="0" applyFont="1" applyFill="1" applyBorder="1" applyAlignment="1">
      <alignment horizontal="left" vertical="center"/>
    </xf>
    <xf numFmtId="0" fontId="16" fillId="7" borderId="25" xfId="0" applyFont="1" applyFill="1" applyBorder="1" applyAlignment="1">
      <alignment horizontal="left" vertical="center"/>
    </xf>
  </cellXfs>
  <cellStyles count="10">
    <cellStyle name="Accent4" xfId="6" builtinId="41"/>
    <cellStyle name="Bad 2" xfId="5" xr:uid="{00000000-0005-0000-0000-000001000000}"/>
    <cellStyle name="Good 2" xfId="4" xr:uid="{00000000-0005-0000-0000-000002000000}"/>
    <cellStyle name="Normal" xfId="0" builtinId="0"/>
    <cellStyle name="Normal 2" xfId="1" xr:uid="{00000000-0005-0000-0000-000004000000}"/>
    <cellStyle name="Normal 2 3" xfId="2" xr:uid="{00000000-0005-0000-0000-000005000000}"/>
    <cellStyle name="Normal 3" xfId="3" xr:uid="{00000000-0005-0000-0000-000006000000}"/>
    <cellStyle name="Normal 3 3" xfId="9" xr:uid="{9EE3AB9F-4CAD-40F4-A188-B6915961D2F5}"/>
    <cellStyle name="Normal 4" xfId="8" xr:uid="{00000000-0005-0000-0000-000007000000}"/>
    <cellStyle name="Normal_109 FINAL" xfId="7" xr:uid="{00000000-0005-0000-0000-000008000000}"/>
  </cellStyles>
  <dxfs count="185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1" defaultTableStyle="TableStyleMedium2" defaultPivotStyle="PivotStyleLight16">
    <tableStyle name="Invisible" pivot="0" table="0" count="0" xr9:uid="{A07C04C4-BD9D-449D-BB6D-8E26B83651DC}"/>
  </tableStyles>
  <colors>
    <mruColors>
      <color rgb="FFCC00CC"/>
      <color rgb="FF9BC2E6"/>
      <color rgb="FFFFFFCC"/>
      <color rgb="FFCC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ita Theron" refreshedDate="46134.53002766204" missingItemsLimit="0" createdVersion="8" refreshedVersion="8" minRefreshableVersion="3" recordCount="55" xr:uid="{01EA3083-01B6-4073-81A4-593867989D9A}">
  <cacheSource type="worksheet">
    <worksheetSource ref="B21:H76" sheet="Input"/>
  </cacheSource>
  <cacheFields count="7">
    <cacheField name="VOC" numFmtId="0">
      <sharedItems count="1">
        <s v="N2"/>
      </sharedItems>
    </cacheField>
    <cacheField name="Route" numFmtId="0">
      <sharedItems count="1">
        <s v="D01"/>
      </sharedItems>
    </cacheField>
    <cacheField name="Direction" numFmtId="0">
      <sharedItems/>
    </cacheField>
    <cacheField name="Peak" numFmtId="0">
      <sharedItems count="2">
        <s v="am"/>
        <s v="pm"/>
      </sharedItems>
    </cacheField>
    <cacheField name="BLOCK" numFmtId="0">
      <sharedItems count="12">
        <s v="240"/>
        <s v="241"/>
        <s v="242"/>
        <s v="243"/>
        <s v="244"/>
        <s v="245"/>
        <s v="246"/>
        <s v="247"/>
        <s v="248"/>
        <s v="249"/>
        <s v="250"/>
        <s v="251"/>
      </sharedItems>
    </cacheField>
    <cacheField name="Depart" numFmtId="0">
      <sharedItems count="2">
        <s v="KUYASA"/>
        <s v="Civic Centre"/>
      </sharedItems>
    </cacheField>
    <cacheField name="TT DATE" numFmtId="15">
      <sharedItems containsSemiMixedTypes="0" containsNonDate="0" containsDate="1" containsString="0" minDate="2026-05-01T00:00:00" maxDate="2026-05-02T00:00:00" count="1">
        <d v="2026-05-01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"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4"/>
    <x v="0"/>
    <x v="0"/>
  </r>
  <r>
    <x v="0"/>
    <x v="0"/>
    <s v="F"/>
    <x v="0"/>
    <x v="5"/>
    <x v="0"/>
    <x v="0"/>
  </r>
  <r>
    <x v="0"/>
    <x v="0"/>
    <s v="F"/>
    <x v="0"/>
    <x v="6"/>
    <x v="0"/>
    <x v="0"/>
  </r>
  <r>
    <x v="0"/>
    <x v="0"/>
    <s v="F"/>
    <x v="0"/>
    <x v="7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8"/>
    <x v="0"/>
    <x v="0"/>
  </r>
  <r>
    <x v="0"/>
    <x v="0"/>
    <s v="F"/>
    <x v="0"/>
    <x v="9"/>
    <x v="0"/>
    <x v="0"/>
  </r>
  <r>
    <x v="0"/>
    <x v="0"/>
    <s v="F"/>
    <x v="0"/>
    <x v="10"/>
    <x v="0"/>
    <x v="0"/>
  </r>
  <r>
    <x v="0"/>
    <x v="0"/>
    <s v="F"/>
    <x v="0"/>
    <x v="1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4"/>
    <x v="0"/>
    <x v="0"/>
  </r>
  <r>
    <x v="0"/>
    <x v="0"/>
    <s v="F"/>
    <x v="0"/>
    <x v="5"/>
    <x v="0"/>
    <x v="0"/>
  </r>
  <r>
    <x v="0"/>
    <x v="0"/>
    <s v="F"/>
    <x v="0"/>
    <x v="6"/>
    <x v="0"/>
    <x v="0"/>
  </r>
  <r>
    <x v="0"/>
    <x v="0"/>
    <s v="F"/>
    <x v="0"/>
    <x v="0"/>
    <x v="0"/>
    <x v="0"/>
  </r>
  <r>
    <x v="0"/>
    <x v="0"/>
    <s v="F"/>
    <x v="0"/>
    <x v="8"/>
    <x v="0"/>
    <x v="0"/>
  </r>
  <r>
    <x v="0"/>
    <x v="0"/>
    <s v="F"/>
    <x v="1"/>
    <x v="7"/>
    <x v="0"/>
    <x v="0"/>
  </r>
  <r>
    <x v="0"/>
    <x v="0"/>
    <s v="F"/>
    <x v="1"/>
    <x v="1"/>
    <x v="0"/>
    <x v="0"/>
  </r>
  <r>
    <x v="0"/>
    <x v="0"/>
    <s v="F"/>
    <x v="1"/>
    <x v="4"/>
    <x v="0"/>
    <x v="0"/>
  </r>
  <r>
    <x v="0"/>
    <x v="0"/>
    <s v="F"/>
    <x v="1"/>
    <x v="2"/>
    <x v="0"/>
    <x v="0"/>
  </r>
  <r>
    <x v="0"/>
    <x v="0"/>
    <s v="F"/>
    <x v="1"/>
    <x v="0"/>
    <x v="0"/>
    <x v="0"/>
  </r>
  <r>
    <x v="0"/>
    <x v="0"/>
    <s v="F"/>
    <x v="1"/>
    <x v="10"/>
    <x v="0"/>
    <x v="0"/>
  </r>
  <r>
    <x v="0"/>
    <x v="0"/>
    <s v="F"/>
    <x v="1"/>
    <x v="7"/>
    <x v="0"/>
    <x v="0"/>
  </r>
  <r>
    <x v="0"/>
    <x v="0"/>
    <s v="F"/>
    <x v="1"/>
    <x v="5"/>
    <x v="0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2"/>
    <x v="1"/>
    <x v="0"/>
  </r>
  <r>
    <x v="0"/>
    <x v="0"/>
    <s v="R"/>
    <x v="0"/>
    <x v="3"/>
    <x v="1"/>
    <x v="0"/>
  </r>
  <r>
    <x v="0"/>
    <x v="0"/>
    <s v="R"/>
    <x v="0"/>
    <x v="4"/>
    <x v="1"/>
    <x v="0"/>
  </r>
  <r>
    <x v="0"/>
    <x v="0"/>
    <s v="R"/>
    <x v="0"/>
    <x v="5"/>
    <x v="1"/>
    <x v="0"/>
  </r>
  <r>
    <x v="0"/>
    <x v="0"/>
    <s v="R"/>
    <x v="0"/>
    <x v="6"/>
    <x v="1"/>
    <x v="0"/>
  </r>
  <r>
    <x v="0"/>
    <x v="0"/>
    <s v="R"/>
    <x v="0"/>
    <x v="0"/>
    <x v="1"/>
    <x v="0"/>
  </r>
  <r>
    <x v="0"/>
    <x v="0"/>
    <s v="R"/>
    <x v="0"/>
    <x v="8"/>
    <x v="1"/>
    <x v="0"/>
  </r>
  <r>
    <x v="0"/>
    <x v="0"/>
    <s v="R"/>
    <x v="0"/>
    <x v="4"/>
    <x v="1"/>
    <x v="0"/>
  </r>
  <r>
    <x v="0"/>
    <x v="0"/>
    <s v="R"/>
    <x v="1"/>
    <x v="9"/>
    <x v="1"/>
    <x v="0"/>
  </r>
  <r>
    <x v="0"/>
    <x v="0"/>
    <s v="R"/>
    <x v="1"/>
    <x v="2"/>
    <x v="1"/>
    <x v="0"/>
  </r>
  <r>
    <x v="0"/>
    <x v="0"/>
    <s v="R"/>
    <x v="1"/>
    <x v="0"/>
    <x v="1"/>
    <x v="0"/>
  </r>
  <r>
    <x v="0"/>
    <x v="0"/>
    <s v="R"/>
    <x v="1"/>
    <x v="10"/>
    <x v="1"/>
    <x v="0"/>
  </r>
  <r>
    <x v="0"/>
    <x v="0"/>
    <s v="R"/>
    <x v="1"/>
    <x v="7"/>
    <x v="1"/>
    <x v="0"/>
  </r>
  <r>
    <x v="0"/>
    <x v="0"/>
    <s v="R"/>
    <x v="1"/>
    <x v="3"/>
    <x v="1"/>
    <x v="0"/>
  </r>
  <r>
    <x v="0"/>
    <x v="0"/>
    <s v="R"/>
    <x v="1"/>
    <x v="11"/>
    <x v="1"/>
    <x v="0"/>
  </r>
  <r>
    <x v="0"/>
    <x v="0"/>
    <s v="R"/>
    <x v="1"/>
    <x v="1"/>
    <x v="1"/>
    <x v="0"/>
  </r>
  <r>
    <x v="0"/>
    <x v="0"/>
    <s v="R"/>
    <x v="1"/>
    <x v="5"/>
    <x v="1"/>
    <x v="0"/>
  </r>
  <r>
    <x v="0"/>
    <x v="0"/>
    <s v="R"/>
    <x v="1"/>
    <x v="4"/>
    <x v="1"/>
    <x v="0"/>
  </r>
  <r>
    <x v="0"/>
    <x v="0"/>
    <s v="R"/>
    <x v="1"/>
    <x v="6"/>
    <x v="1"/>
    <x v="0"/>
  </r>
  <r>
    <x v="0"/>
    <x v="0"/>
    <s v="R"/>
    <x v="1"/>
    <x v="8"/>
    <x v="1"/>
    <x v="0"/>
  </r>
  <r>
    <x v="0"/>
    <x v="0"/>
    <s v="R"/>
    <x v="1"/>
    <x v="2"/>
    <x v="1"/>
    <x v="0"/>
  </r>
  <r>
    <x v="0"/>
    <x v="0"/>
    <s v="R"/>
    <x v="1"/>
    <x v="0"/>
    <x v="1"/>
    <x v="0"/>
  </r>
  <r>
    <x v="0"/>
    <x v="0"/>
    <s v="R"/>
    <x v="1"/>
    <x v="10"/>
    <x v="1"/>
    <x v="0"/>
  </r>
  <r>
    <x v="0"/>
    <x v="0"/>
    <s v="R"/>
    <x v="1"/>
    <x v="7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77E903-B789-4747-94D0-BF7A635257BC}" name="PivotTable1" cacheId="0" applyNumberFormats="0" applyBorderFormats="0" applyFontFormats="0" applyPatternFormats="0" applyAlignmentFormats="0" applyWidthHeightFormats="1" dataCaption="Values" updatedVersion="8" minRefreshableVersion="3" showDrill="0" itemPrintTitles="1" createdVersion="8" indent="0" compact="0" compactData="0" multipleFieldFilters="0">
  <location ref="J22:P62" firstHeaderRow="1" firstDataRow="1" firstDataCol="6"/>
  <pivotFields count="7"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ubtotalTop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5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1"/>
    <field x="6"/>
    <field x="3"/>
    <field x="5"/>
    <field x="4"/>
  </rowFields>
  <rowItems count="40">
    <i>
      <x/>
      <x/>
      <x/>
      <x/>
      <x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8"/>
    </i>
    <i r="4">
      <x v="1"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r="5">
      <x v="9"/>
    </i>
    <i r="5">
      <x v="10"/>
    </i>
    <i r="5">
      <x v="11"/>
    </i>
    <i r="3">
      <x v="1"/>
      <x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r="5">
      <x v="9"/>
    </i>
    <i r="5">
      <x v="10"/>
    </i>
    <i r="5">
      <x v="11"/>
    </i>
    <i r="4">
      <x v="1"/>
      <x/>
    </i>
    <i r="5">
      <x v="1"/>
    </i>
    <i r="5">
      <x v="2"/>
    </i>
    <i r="5">
      <x v="4"/>
    </i>
    <i r="5">
      <x v="5"/>
    </i>
    <i r="5">
      <x v="7"/>
    </i>
    <i r="5">
      <x v="10"/>
    </i>
    <i t="grand">
      <x/>
    </i>
  </rowItems>
  <colItems count="1">
    <i/>
  </colItems>
  <dataFields count="1">
    <dataField name="Count of BLOCK" fld="4" subtotal="count" baseField="5" baseItem="3"/>
  </dataFields>
  <formats count="185">
    <format dxfId="184">
      <pivotArea type="all" dataOnly="0" outline="0" fieldPosition="0"/>
    </format>
    <format dxfId="183">
      <pivotArea outline="0" collapsedLevelsAreSubtotals="1" fieldPosition="0"/>
    </format>
    <format dxfId="182">
      <pivotArea field="0" type="button" dataOnly="0" labelOnly="1" outline="0" axis="axisRow" fieldPosition="0"/>
    </format>
    <format dxfId="181">
      <pivotArea field="1" type="button" dataOnly="0" labelOnly="1" outline="0" axis="axisRow" fieldPosition="1"/>
    </format>
    <format dxfId="180">
      <pivotArea field="3" type="button" dataOnly="0" labelOnly="1" outline="0" axis="axisRow" fieldPosition="3"/>
    </format>
    <format dxfId="179">
      <pivotArea field="5" type="button" dataOnly="0" labelOnly="1" outline="0" axis="axisRow" fieldPosition="4"/>
    </format>
    <format dxfId="178">
      <pivotArea field="4" type="button" dataOnly="0" labelOnly="1" outline="0" axis="axisRow" fieldPosition="5"/>
    </format>
    <format dxfId="177">
      <pivotArea dataOnly="0" labelOnly="1" outline="0" fieldPosition="0">
        <references count="1">
          <reference field="0" count="0"/>
        </references>
      </pivotArea>
    </format>
    <format dxfId="176">
      <pivotArea dataOnly="0" labelOnly="1" grandRow="1" outline="0" fieldPosition="0"/>
    </format>
    <format dxfId="175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74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173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172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17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170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169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168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167">
      <pivotArea dataOnly="0" labelOnly="1" outline="0" axis="axisValues" fieldPosition="0"/>
    </format>
    <format dxfId="166">
      <pivotArea type="all" dataOnly="0" outline="0" fieldPosition="0"/>
    </format>
    <format dxfId="165">
      <pivotArea outline="0" collapsedLevelsAreSubtotals="1" fieldPosition="0"/>
    </format>
    <format dxfId="164">
      <pivotArea field="0" type="button" dataOnly="0" labelOnly="1" outline="0" axis="axisRow" fieldPosition="0"/>
    </format>
    <format dxfId="163">
      <pivotArea field="1" type="button" dataOnly="0" labelOnly="1" outline="0" axis="axisRow" fieldPosition="1"/>
    </format>
    <format dxfId="162">
      <pivotArea field="3" type="button" dataOnly="0" labelOnly="1" outline="0" axis="axisRow" fieldPosition="3"/>
    </format>
    <format dxfId="161">
      <pivotArea field="5" type="button" dataOnly="0" labelOnly="1" outline="0" axis="axisRow" fieldPosition="4"/>
    </format>
    <format dxfId="160">
      <pivotArea field="4" type="button" dataOnly="0" labelOnly="1" outline="0" axis="axisRow" fieldPosition="5"/>
    </format>
    <format dxfId="159">
      <pivotArea dataOnly="0" labelOnly="1" outline="0" fieldPosition="0">
        <references count="1">
          <reference field="0" count="0"/>
        </references>
      </pivotArea>
    </format>
    <format dxfId="158">
      <pivotArea dataOnly="0" labelOnly="1" grandRow="1" outline="0" fieldPosition="0"/>
    </format>
    <format dxfId="157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56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155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154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153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152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15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150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149">
      <pivotArea dataOnly="0" labelOnly="1" outline="0" axis="axisValues" fieldPosition="0"/>
    </format>
    <format dxfId="148">
      <pivotArea type="all" dataOnly="0" outline="0" fieldPosition="0"/>
    </format>
    <format dxfId="147">
      <pivotArea outline="0" collapsedLevelsAreSubtotals="1" fieldPosition="0"/>
    </format>
    <format dxfId="146">
      <pivotArea field="0" type="button" dataOnly="0" labelOnly="1" outline="0" axis="axisRow" fieldPosition="0"/>
    </format>
    <format dxfId="145">
      <pivotArea field="1" type="button" dataOnly="0" labelOnly="1" outline="0" axis="axisRow" fieldPosition="1"/>
    </format>
    <format dxfId="144">
      <pivotArea field="3" type="button" dataOnly="0" labelOnly="1" outline="0" axis="axisRow" fieldPosition="3"/>
    </format>
    <format dxfId="143">
      <pivotArea field="5" type="button" dataOnly="0" labelOnly="1" outline="0" axis="axisRow" fieldPosition="4"/>
    </format>
    <format dxfId="142">
      <pivotArea field="4" type="button" dataOnly="0" labelOnly="1" outline="0" axis="axisRow" fieldPosition="5"/>
    </format>
    <format dxfId="141">
      <pivotArea dataOnly="0" labelOnly="1" outline="0" fieldPosition="0">
        <references count="1">
          <reference field="0" count="0"/>
        </references>
      </pivotArea>
    </format>
    <format dxfId="140">
      <pivotArea dataOnly="0" labelOnly="1" grandRow="1" outline="0" fieldPosition="0"/>
    </format>
    <format dxfId="13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38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137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136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13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134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133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132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131">
      <pivotArea dataOnly="0" labelOnly="1" outline="0" axis="axisValues" fieldPosition="0"/>
    </format>
    <format dxfId="130">
      <pivotArea type="all" dataOnly="0" outline="0" fieldPosition="0"/>
    </format>
    <format dxfId="129">
      <pivotArea outline="0" collapsedLevelsAreSubtotals="1" fieldPosition="0"/>
    </format>
    <format dxfId="128">
      <pivotArea field="0" type="button" dataOnly="0" labelOnly="1" outline="0" axis="axisRow" fieldPosition="0"/>
    </format>
    <format dxfId="127">
      <pivotArea field="1" type="button" dataOnly="0" labelOnly="1" outline="0" axis="axisRow" fieldPosition="1"/>
    </format>
    <format dxfId="126">
      <pivotArea field="3" type="button" dataOnly="0" labelOnly="1" outline="0" axis="axisRow" fieldPosition="3"/>
    </format>
    <format dxfId="125">
      <pivotArea field="5" type="button" dataOnly="0" labelOnly="1" outline="0" axis="axisRow" fieldPosition="4"/>
    </format>
    <format dxfId="124">
      <pivotArea field="4" type="button" dataOnly="0" labelOnly="1" outline="0" axis="axisRow" fieldPosition="5"/>
    </format>
    <format dxfId="123">
      <pivotArea dataOnly="0" labelOnly="1" outline="0" fieldPosition="0">
        <references count="1">
          <reference field="0" count="0"/>
        </references>
      </pivotArea>
    </format>
    <format dxfId="122">
      <pivotArea dataOnly="0" labelOnly="1" grandRow="1" outline="0" fieldPosition="0"/>
    </format>
    <format dxfId="121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20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119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118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117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11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11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114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113">
      <pivotArea dataOnly="0" labelOnly="1" outline="0" axis="axisValues" fieldPosition="0"/>
    </format>
    <format dxfId="112">
      <pivotArea field="0" type="button" dataOnly="0" labelOnly="1" outline="0" axis="axisRow" fieldPosition="0"/>
    </format>
    <format dxfId="111">
      <pivotArea field="1" type="button" dataOnly="0" labelOnly="1" outline="0" axis="axisRow" fieldPosition="1"/>
    </format>
    <format dxfId="110">
      <pivotArea field="3" type="button" dataOnly="0" labelOnly="1" outline="0" axis="axisRow" fieldPosition="3"/>
    </format>
    <format dxfId="109">
      <pivotArea field="5" type="button" dataOnly="0" labelOnly="1" outline="0" axis="axisRow" fieldPosition="4"/>
    </format>
    <format dxfId="108">
      <pivotArea dataOnly="0" labelOnly="1" outline="0" fieldPosition="0">
        <references count="1">
          <reference field="0" count="0"/>
        </references>
      </pivotArea>
    </format>
    <format dxfId="107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06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105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104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103">
      <pivotArea outline="0" collapsedLevelsAreSubtotals="1" fieldPosition="0"/>
    </format>
    <format dxfId="102">
      <pivotArea field="4" type="button" dataOnly="0" labelOnly="1" outline="0" axis="axisRow" fieldPosition="5"/>
    </format>
    <format dxfId="101">
      <pivotArea dataOnly="0" labelOnly="1" grandRow="1" outline="0" fieldPosition="0"/>
    </format>
    <format dxfId="100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99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98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97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96">
      <pivotArea dataOnly="0" labelOnly="1" outline="0" axis="axisValues" fieldPosition="0"/>
    </format>
    <format dxfId="95">
      <pivotArea type="all" dataOnly="0" outline="0" fieldPosition="0"/>
    </format>
    <format dxfId="94">
      <pivotArea outline="0" collapsedLevelsAreSubtotals="1" fieldPosition="0"/>
    </format>
    <format dxfId="93">
      <pivotArea field="0" type="button" dataOnly="0" labelOnly="1" outline="0" axis="axisRow" fieldPosition="0"/>
    </format>
    <format dxfId="92">
      <pivotArea field="1" type="button" dataOnly="0" labelOnly="1" outline="0" axis="axisRow" fieldPosition="1"/>
    </format>
    <format dxfId="91">
      <pivotArea field="3" type="button" dataOnly="0" labelOnly="1" outline="0" axis="axisRow" fieldPosition="3"/>
    </format>
    <format dxfId="90">
      <pivotArea field="5" type="button" dataOnly="0" labelOnly="1" outline="0" axis="axisRow" fieldPosition="4"/>
    </format>
    <format dxfId="89">
      <pivotArea field="4" type="button" dataOnly="0" labelOnly="1" outline="0" axis="axisRow" fieldPosition="5"/>
    </format>
    <format dxfId="88">
      <pivotArea dataOnly="0" labelOnly="1" outline="0" fieldPosition="0">
        <references count="1">
          <reference field="0" count="0"/>
        </references>
      </pivotArea>
    </format>
    <format dxfId="87">
      <pivotArea dataOnly="0" labelOnly="1" grandRow="1" outline="0" fieldPosition="0"/>
    </format>
    <format dxfId="86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85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84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83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82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8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80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79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78">
      <pivotArea dataOnly="0" labelOnly="1" outline="0" axis="axisValues" fieldPosition="0"/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field="0" type="button" dataOnly="0" labelOnly="1" outline="0" axis="axisRow" fieldPosition="0"/>
    </format>
    <format dxfId="74">
      <pivotArea field="1" type="button" dataOnly="0" labelOnly="1" outline="0" axis="axisRow" fieldPosition="1"/>
    </format>
    <format dxfId="73">
      <pivotArea field="3" type="button" dataOnly="0" labelOnly="1" outline="0" axis="axisRow" fieldPosition="3"/>
    </format>
    <format dxfId="72">
      <pivotArea field="5" type="button" dataOnly="0" labelOnly="1" outline="0" axis="axisRow" fieldPosition="4"/>
    </format>
    <format dxfId="71">
      <pivotArea field="4" type="button" dataOnly="0" labelOnly="1" outline="0" axis="axisRow" fieldPosition="5"/>
    </format>
    <format dxfId="70">
      <pivotArea dataOnly="0" labelOnly="1" outline="0" fieldPosition="0">
        <references count="1">
          <reference field="0" count="0"/>
        </references>
      </pivotArea>
    </format>
    <format dxfId="69">
      <pivotArea dataOnly="0" labelOnly="1" grandRow="1" outline="0" fieldPosition="0"/>
    </format>
    <format dxfId="68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67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66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65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64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63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62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6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60">
      <pivotArea dataOnly="0" labelOnly="1" outline="0" axis="axisValues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field="0" type="button" dataOnly="0" labelOnly="1" outline="0" axis="axisRow" fieldPosition="0"/>
    </format>
    <format dxfId="56">
      <pivotArea field="1" type="button" dataOnly="0" labelOnly="1" outline="0" axis="axisRow" fieldPosition="1"/>
    </format>
    <format dxfId="55">
      <pivotArea field="6" type="button" dataOnly="0" labelOnly="1" outline="0" axis="axisRow" fieldPosition="2"/>
    </format>
    <format dxfId="54">
      <pivotArea field="3" type="button" dataOnly="0" labelOnly="1" outline="0" axis="axisRow" fieldPosition="3"/>
    </format>
    <format dxfId="53">
      <pivotArea field="5" type="button" dataOnly="0" labelOnly="1" outline="0" axis="axisRow" fieldPosition="4"/>
    </format>
    <format dxfId="52">
      <pivotArea field="4" type="button" dataOnly="0" labelOnly="1" outline="0" axis="axisRow" fieldPosition="5"/>
    </format>
    <format dxfId="51">
      <pivotArea dataOnly="0" labelOnly="1" outline="0" fieldPosition="0">
        <references count="1">
          <reference field="0" count="0"/>
        </references>
      </pivotArea>
    </format>
    <format dxfId="50">
      <pivotArea dataOnly="0" labelOnly="1" grandRow="1" outline="0" fieldPosition="0"/>
    </format>
    <format dxfId="4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4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4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4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4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4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4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4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4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40">
      <pivotArea dataOnly="0" labelOnly="1" outline="0" axis="axisValues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field="0" type="button" dataOnly="0" labelOnly="1" outline="0" axis="axisRow" fieldPosition="0"/>
    </format>
    <format dxfId="36">
      <pivotArea field="1" type="button" dataOnly="0" labelOnly="1" outline="0" axis="axisRow" fieldPosition="1"/>
    </format>
    <format dxfId="35">
      <pivotArea field="6" type="button" dataOnly="0" labelOnly="1" outline="0" axis="axisRow" fieldPosition="2"/>
    </format>
    <format dxfId="34">
      <pivotArea field="3" type="button" dataOnly="0" labelOnly="1" outline="0" axis="axisRow" fieldPosition="3"/>
    </format>
    <format dxfId="33">
      <pivotArea field="5" type="button" dataOnly="0" labelOnly="1" outline="0" axis="axisRow" fieldPosition="4"/>
    </format>
    <format dxfId="32">
      <pivotArea field="4" type="button" dataOnly="0" labelOnly="1" outline="0" axis="axisRow" fieldPosition="5"/>
    </format>
    <format dxfId="31">
      <pivotArea dataOnly="0" labelOnly="1" outline="0" fieldPosition="0">
        <references count="1">
          <reference field="0" count="0"/>
        </references>
      </pivotArea>
    </format>
    <format dxfId="30">
      <pivotArea dataOnly="0" labelOnly="1" grandRow="1" outline="0" fieldPosition="0"/>
    </format>
    <format dxfId="2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2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2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2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2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2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2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2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0">
      <pivotArea dataOnly="0" labelOnly="1" outline="0" axis="axisValues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6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5" type="button" dataOnly="0" labelOnly="1" outline="0" axis="axisRow" fieldPosition="4"/>
    </format>
    <format dxfId="12">
      <pivotArea field="4" type="button" dataOnly="0" labelOnly="1" outline="0" axis="axisRow" fieldPosition="5"/>
    </format>
    <format dxfId="11">
      <pivotArea dataOnly="0" labelOnly="1" outline="0" fieldPosition="0">
        <references count="1">
          <reference field="0" count="0"/>
        </references>
      </pivotArea>
    </format>
    <format dxfId="10">
      <pivotArea dataOnly="0" labelOnly="1" grandRow="1" outline="0" fieldPosition="0"/>
    </format>
    <format dxfId="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76"/>
  <sheetViews>
    <sheetView showGridLines="0" zoomScale="75" zoomScaleNormal="75" workbookViewId="0">
      <pane xSplit="2" ySplit="21" topLeftCell="C22" activePane="bottomRight" state="frozen"/>
      <selection pane="topRight" activeCell="C1" sqref="C1"/>
      <selection pane="bottomLeft" activeCell="A22" sqref="A22"/>
      <selection pane="bottomRight" activeCell="D37" sqref="D37"/>
    </sheetView>
  </sheetViews>
  <sheetFormatPr defaultColWidth="8" defaultRowHeight="14.4" x14ac:dyDescent="0.25"/>
  <cols>
    <col min="1" max="1" width="3.5" style="5" customWidth="1"/>
    <col min="2" max="2" width="19.09765625" style="4" bestFit="1" customWidth="1"/>
    <col min="3" max="4" width="19.296875" style="4" bestFit="1" customWidth="1"/>
    <col min="5" max="9" width="15" style="4" customWidth="1"/>
    <col min="10" max="13" width="15" style="5" customWidth="1"/>
    <col min="14" max="14" width="16" style="5" bestFit="1" customWidth="1"/>
    <col min="15" max="15" width="11.296875" style="5" customWidth="1"/>
    <col min="16" max="16" width="13" style="5" customWidth="1"/>
    <col min="17" max="18" width="13" style="4" customWidth="1"/>
    <col min="19" max="19" width="10.69921875" style="4" bestFit="1" customWidth="1"/>
    <col min="20" max="20" width="9.296875" style="4" bestFit="1" customWidth="1"/>
    <col min="21" max="21" width="14.09765625" style="4" bestFit="1" customWidth="1"/>
    <col min="22" max="24" width="11.5" style="4" customWidth="1"/>
    <col min="25" max="25" width="11.09765625" style="4" bestFit="1" customWidth="1"/>
    <col min="26" max="26" width="11.796875" style="4" bestFit="1" customWidth="1"/>
    <col min="27" max="16384" width="8" style="4"/>
  </cols>
  <sheetData>
    <row r="1" spans="2:25" s="10" customFormat="1" ht="18" customHeight="1" x14ac:dyDescent="0.25">
      <c r="B1" s="10" t="s">
        <v>6</v>
      </c>
      <c r="C1" s="11" t="s">
        <v>29</v>
      </c>
      <c r="D1" s="12"/>
      <c r="E1" s="13"/>
      <c r="F1" s="13"/>
      <c r="G1" s="13"/>
      <c r="H1" s="13"/>
      <c r="I1" s="14"/>
      <c r="J1" s="14"/>
      <c r="K1" s="14"/>
      <c r="L1" s="14"/>
      <c r="M1" s="14"/>
      <c r="N1" s="14"/>
      <c r="O1" s="14"/>
      <c r="P1" s="14"/>
      <c r="Q1" s="13"/>
      <c r="R1" s="13"/>
      <c r="S1" s="13"/>
      <c r="T1" s="13"/>
      <c r="U1" s="13"/>
      <c r="V1" s="13"/>
      <c r="W1" s="13"/>
      <c r="X1" s="13"/>
      <c r="Y1" s="13"/>
    </row>
    <row r="2" spans="2:25" s="10" customFormat="1" ht="18" customHeight="1" x14ac:dyDescent="0.25">
      <c r="B2" s="10" t="s">
        <v>0</v>
      </c>
      <c r="C2" s="11" t="s">
        <v>30</v>
      </c>
      <c r="D2" s="12"/>
      <c r="E2" s="13"/>
      <c r="F2" s="13"/>
      <c r="G2" s="13"/>
      <c r="H2" s="13"/>
      <c r="I2" s="14"/>
      <c r="J2" s="14"/>
      <c r="K2" s="14"/>
      <c r="L2" s="14"/>
      <c r="M2" s="14"/>
      <c r="N2" s="14"/>
      <c r="O2" s="14"/>
      <c r="P2" s="14"/>
      <c r="Q2" s="13"/>
      <c r="R2" s="13"/>
      <c r="S2" s="13"/>
      <c r="T2" s="13"/>
      <c r="U2" s="13"/>
      <c r="V2" s="13"/>
      <c r="W2" s="13"/>
      <c r="X2" s="13"/>
      <c r="Y2" s="13"/>
    </row>
    <row r="3" spans="2:25" s="10" customFormat="1" ht="18" customHeight="1" x14ac:dyDescent="0.25">
      <c r="B3" s="10" t="s">
        <v>7</v>
      </c>
      <c r="C3" s="103">
        <v>46143</v>
      </c>
      <c r="D3" s="19"/>
      <c r="E3" s="13"/>
      <c r="F3" s="15"/>
      <c r="I3" s="16"/>
      <c r="J3" s="16"/>
      <c r="K3" s="16"/>
      <c r="L3" s="16"/>
      <c r="M3" s="16"/>
      <c r="N3" s="16"/>
      <c r="O3" s="16"/>
      <c r="P3" s="17"/>
      <c r="Q3" s="18"/>
      <c r="R3" s="18"/>
    </row>
    <row r="4" spans="2:25" s="10" customFormat="1" ht="18" customHeight="1" x14ac:dyDescent="0.25">
      <c r="B4" s="10" t="s">
        <v>1</v>
      </c>
      <c r="C4" s="11" t="s">
        <v>2</v>
      </c>
      <c r="D4" s="19"/>
      <c r="F4" s="20"/>
      <c r="I4" s="16"/>
      <c r="J4" s="16"/>
      <c r="K4" s="16"/>
      <c r="L4" s="16"/>
      <c r="M4" s="16"/>
      <c r="N4" s="16"/>
      <c r="O4" s="16"/>
      <c r="P4" s="17"/>
      <c r="Q4" s="18"/>
      <c r="R4" s="18"/>
    </row>
    <row r="5" spans="2:25" s="10" customFormat="1" ht="18" customHeight="1" x14ac:dyDescent="0.25">
      <c r="B5" s="10" t="s">
        <v>3</v>
      </c>
      <c r="C5" s="11" t="s">
        <v>61</v>
      </c>
      <c r="D5" s="19"/>
      <c r="F5" s="21"/>
      <c r="I5" s="16"/>
      <c r="J5" s="16"/>
      <c r="K5" s="16"/>
      <c r="L5" s="16"/>
      <c r="M5" s="16"/>
      <c r="N5" s="16"/>
      <c r="O5" s="16"/>
      <c r="P5" s="17"/>
      <c r="Q5" s="18"/>
      <c r="R5" s="18"/>
    </row>
    <row r="6" spans="2:25" s="10" customFormat="1" ht="18" customHeight="1" x14ac:dyDescent="0.25">
      <c r="I6" s="16"/>
      <c r="J6" s="16"/>
      <c r="K6" s="16"/>
      <c r="L6" s="16"/>
      <c r="M6" s="16"/>
      <c r="N6" s="16"/>
      <c r="O6" s="16"/>
      <c r="P6" s="17"/>
      <c r="Q6" s="18"/>
      <c r="R6" s="18"/>
    </row>
    <row r="7" spans="2:25" s="18" customFormat="1" ht="51" customHeight="1" x14ac:dyDescent="0.25">
      <c r="B7" s="22" t="str">
        <f>$C$1</f>
        <v>D01</v>
      </c>
      <c r="C7" s="23" t="s">
        <v>31</v>
      </c>
      <c r="D7" s="24" t="s">
        <v>32</v>
      </c>
      <c r="E7" s="24" t="s">
        <v>33</v>
      </c>
      <c r="F7" s="24" t="s">
        <v>34</v>
      </c>
      <c r="G7" s="24" t="s">
        <v>35</v>
      </c>
      <c r="H7" s="24" t="s">
        <v>36</v>
      </c>
      <c r="I7" s="25"/>
      <c r="J7" s="25"/>
      <c r="K7" s="25"/>
      <c r="L7" s="25"/>
      <c r="M7" s="25"/>
      <c r="N7" s="25"/>
      <c r="O7" s="25"/>
      <c r="P7" s="26" t="s">
        <v>8</v>
      </c>
      <c r="Q7" s="27" t="s">
        <v>9</v>
      </c>
      <c r="R7" s="28" t="s">
        <v>10</v>
      </c>
      <c r="S7" s="29" t="str">
        <f>$C$5</f>
        <v>12m/18m</v>
      </c>
      <c r="T7" s="30" t="e">
        <f>SUM(R17:R19)-SUM(X17:X19)</f>
        <v>#REF!</v>
      </c>
      <c r="U7" s="31">
        <f>C3</f>
        <v>46143</v>
      </c>
      <c r="V7" s="32"/>
      <c r="W7" s="32"/>
      <c r="X7" s="32"/>
      <c r="Y7" s="33"/>
    </row>
    <row r="8" spans="2:25" s="18" customFormat="1" ht="18" customHeight="1" x14ac:dyDescent="0.25">
      <c r="B8" s="22" t="str">
        <f>B7 &amp;" Kms"</f>
        <v>D01 Kms</v>
      </c>
      <c r="C8" s="58">
        <v>13.75</v>
      </c>
      <c r="D8" s="59">
        <f>34.59+1.16</f>
        <v>35.75</v>
      </c>
      <c r="E8" s="59">
        <v>1.24</v>
      </c>
      <c r="F8" s="59">
        <v>0.99</v>
      </c>
      <c r="G8" s="59">
        <v>34.229999999999997</v>
      </c>
      <c r="H8" s="59">
        <v>15.42</v>
      </c>
      <c r="I8" s="60"/>
      <c r="J8" s="60"/>
      <c r="K8" s="60"/>
      <c r="L8" s="60"/>
      <c r="M8" s="60"/>
      <c r="N8" s="60"/>
      <c r="O8" s="60"/>
      <c r="P8" s="61">
        <f ca="1">R8-Q8</f>
        <v>69.980000000000018</v>
      </c>
      <c r="Q8" s="62">
        <f t="shared" ref="Q8:Q19" ca="1" si="0">SUMIF($C$7:$O$19,"*Pos*",$C8:$O8)</f>
        <v>31.4</v>
      </c>
      <c r="R8" s="63">
        <f t="shared" ref="R8:R19" si="1">SUM(C8:O8)</f>
        <v>101.38000000000001</v>
      </c>
      <c r="S8" s="64"/>
      <c r="T8" s="65"/>
      <c r="U8" s="65"/>
      <c r="V8" s="66"/>
      <c r="W8" s="66"/>
      <c r="X8" s="67"/>
      <c r="Y8" s="68"/>
    </row>
    <row r="9" spans="2:25" s="18" customFormat="1" ht="18" customHeight="1" x14ac:dyDescent="0.25">
      <c r="B9" s="34" t="s">
        <v>11</v>
      </c>
      <c r="C9" s="69">
        <v>12</v>
      </c>
      <c r="D9" s="70">
        <v>41</v>
      </c>
      <c r="E9" s="70">
        <v>10</v>
      </c>
      <c r="F9" s="70">
        <v>10</v>
      </c>
      <c r="G9" s="70">
        <v>41</v>
      </c>
      <c r="H9" s="70">
        <v>12</v>
      </c>
      <c r="I9" s="70"/>
      <c r="J9" s="70"/>
      <c r="K9" s="70"/>
      <c r="L9" s="70"/>
      <c r="M9" s="70"/>
      <c r="N9" s="70"/>
      <c r="O9" s="70">
        <v>0</v>
      </c>
      <c r="P9" s="71">
        <f t="shared" ref="P9:P19" ca="1" si="2">R9-Q9</f>
        <v>82</v>
      </c>
      <c r="Q9" s="72">
        <f t="shared" ca="1" si="0"/>
        <v>44</v>
      </c>
      <c r="R9" s="73">
        <f t="shared" si="1"/>
        <v>126</v>
      </c>
      <c r="S9" s="46"/>
      <c r="T9" s="74"/>
      <c r="U9" s="74"/>
      <c r="V9" s="17"/>
      <c r="W9" s="17"/>
      <c r="X9" s="75"/>
      <c r="Y9" s="76"/>
    </row>
    <row r="10" spans="2:25" s="18" customFormat="1" ht="18" customHeight="1" x14ac:dyDescent="0.25">
      <c r="B10" s="35" t="s">
        <v>12</v>
      </c>
      <c r="C10" s="77">
        <f>C9</f>
        <v>12</v>
      </c>
      <c r="D10" s="78">
        <f t="shared" ref="D10:O13" si="3">D9</f>
        <v>41</v>
      </c>
      <c r="E10" s="78">
        <f t="shared" si="3"/>
        <v>10</v>
      </c>
      <c r="F10" s="78">
        <f t="shared" si="3"/>
        <v>10</v>
      </c>
      <c r="G10" s="78">
        <f t="shared" si="3"/>
        <v>41</v>
      </c>
      <c r="H10" s="78">
        <f t="shared" si="3"/>
        <v>12</v>
      </c>
      <c r="I10" s="78">
        <f t="shared" si="3"/>
        <v>0</v>
      </c>
      <c r="J10" s="78">
        <f t="shared" si="3"/>
        <v>0</v>
      </c>
      <c r="K10" s="78">
        <f t="shared" si="3"/>
        <v>0</v>
      </c>
      <c r="L10" s="78"/>
      <c r="M10" s="78"/>
      <c r="N10" s="78">
        <f t="shared" si="3"/>
        <v>0</v>
      </c>
      <c r="O10" s="78">
        <f t="shared" si="3"/>
        <v>0</v>
      </c>
      <c r="P10" s="77">
        <f t="shared" ca="1" si="2"/>
        <v>82</v>
      </c>
      <c r="Q10" s="79">
        <f t="shared" ca="1" si="0"/>
        <v>44</v>
      </c>
      <c r="R10" s="80">
        <f t="shared" si="1"/>
        <v>126</v>
      </c>
      <c r="S10" s="46"/>
      <c r="T10" s="74"/>
      <c r="U10" s="74"/>
      <c r="V10" s="17"/>
      <c r="W10" s="17"/>
      <c r="X10" s="75"/>
      <c r="Y10" s="76"/>
    </row>
    <row r="11" spans="2:25" s="18" customFormat="1" ht="18" customHeight="1" x14ac:dyDescent="0.25">
      <c r="B11" s="35" t="s">
        <v>13</v>
      </c>
      <c r="C11" s="77">
        <f>C10</f>
        <v>12</v>
      </c>
      <c r="D11" s="78">
        <f t="shared" si="3"/>
        <v>41</v>
      </c>
      <c r="E11" s="78">
        <f t="shared" si="3"/>
        <v>10</v>
      </c>
      <c r="F11" s="78">
        <f t="shared" si="3"/>
        <v>10</v>
      </c>
      <c r="G11" s="78">
        <f t="shared" si="3"/>
        <v>41</v>
      </c>
      <c r="H11" s="78">
        <f t="shared" si="3"/>
        <v>12</v>
      </c>
      <c r="I11" s="78">
        <f t="shared" si="3"/>
        <v>0</v>
      </c>
      <c r="J11" s="78">
        <f t="shared" si="3"/>
        <v>0</v>
      </c>
      <c r="K11" s="78">
        <f t="shared" si="3"/>
        <v>0</v>
      </c>
      <c r="L11" s="78"/>
      <c r="M11" s="78"/>
      <c r="N11" s="78">
        <f t="shared" si="3"/>
        <v>0</v>
      </c>
      <c r="O11" s="78">
        <f t="shared" si="3"/>
        <v>0</v>
      </c>
      <c r="P11" s="77">
        <f t="shared" ca="1" si="2"/>
        <v>82</v>
      </c>
      <c r="Q11" s="79">
        <f ca="1">SUMIF($C$7:$O$19,"*Pos*",$C11:$O11)</f>
        <v>44</v>
      </c>
      <c r="R11" s="80">
        <f t="shared" si="1"/>
        <v>126</v>
      </c>
      <c r="S11" s="46"/>
      <c r="T11" s="74"/>
      <c r="U11" s="74"/>
      <c r="V11" s="17"/>
      <c r="W11" s="17"/>
      <c r="X11" s="75"/>
      <c r="Y11" s="76"/>
    </row>
    <row r="12" spans="2:25" s="18" customFormat="1" ht="18" customHeight="1" x14ac:dyDescent="0.25">
      <c r="B12" s="35" t="s">
        <v>14</v>
      </c>
      <c r="C12" s="77">
        <f>C11</f>
        <v>12</v>
      </c>
      <c r="D12" s="78">
        <f t="shared" si="3"/>
        <v>41</v>
      </c>
      <c r="E12" s="78">
        <f t="shared" si="3"/>
        <v>10</v>
      </c>
      <c r="F12" s="78">
        <f t="shared" si="3"/>
        <v>10</v>
      </c>
      <c r="G12" s="78">
        <f t="shared" si="3"/>
        <v>41</v>
      </c>
      <c r="H12" s="78">
        <f t="shared" si="3"/>
        <v>12</v>
      </c>
      <c r="I12" s="78">
        <f t="shared" si="3"/>
        <v>0</v>
      </c>
      <c r="J12" s="78">
        <f t="shared" si="3"/>
        <v>0</v>
      </c>
      <c r="K12" s="78">
        <f t="shared" si="3"/>
        <v>0</v>
      </c>
      <c r="L12" s="78"/>
      <c r="M12" s="78"/>
      <c r="N12" s="78">
        <f t="shared" si="3"/>
        <v>0</v>
      </c>
      <c r="O12" s="78">
        <f t="shared" si="3"/>
        <v>0</v>
      </c>
      <c r="P12" s="77">
        <f t="shared" ca="1" si="2"/>
        <v>82</v>
      </c>
      <c r="Q12" s="79">
        <f t="shared" ca="1" si="0"/>
        <v>44</v>
      </c>
      <c r="R12" s="80">
        <f t="shared" si="1"/>
        <v>126</v>
      </c>
      <c r="S12" s="46"/>
      <c r="T12" s="74"/>
      <c r="U12" s="36" t="s">
        <v>58</v>
      </c>
      <c r="V12" s="37"/>
      <c r="W12" s="81"/>
      <c r="X12" s="75"/>
      <c r="Y12" s="82" t="s">
        <v>15</v>
      </c>
    </row>
    <row r="13" spans="2:25" s="18" customFormat="1" ht="18" customHeight="1" x14ac:dyDescent="0.25">
      <c r="B13" s="35" t="s">
        <v>16</v>
      </c>
      <c r="C13" s="77">
        <f>C12</f>
        <v>12</v>
      </c>
      <c r="D13" s="78">
        <f t="shared" si="3"/>
        <v>41</v>
      </c>
      <c r="E13" s="78">
        <f t="shared" si="3"/>
        <v>10</v>
      </c>
      <c r="F13" s="78">
        <f t="shared" si="3"/>
        <v>10</v>
      </c>
      <c r="G13" s="78">
        <f t="shared" si="3"/>
        <v>41</v>
      </c>
      <c r="H13" s="78">
        <f t="shared" si="3"/>
        <v>12</v>
      </c>
      <c r="I13" s="78">
        <f t="shared" si="3"/>
        <v>0</v>
      </c>
      <c r="J13" s="78">
        <f t="shared" si="3"/>
        <v>0</v>
      </c>
      <c r="K13" s="78">
        <f t="shared" si="3"/>
        <v>0</v>
      </c>
      <c r="L13" s="78"/>
      <c r="M13" s="78"/>
      <c r="N13" s="78">
        <f t="shared" si="3"/>
        <v>0</v>
      </c>
      <c r="O13" s="78">
        <f t="shared" si="3"/>
        <v>0</v>
      </c>
      <c r="P13" s="77">
        <f t="shared" ca="1" si="2"/>
        <v>82</v>
      </c>
      <c r="Q13" s="79">
        <f t="shared" ca="1" si="0"/>
        <v>44</v>
      </c>
      <c r="R13" s="80">
        <f t="shared" si="1"/>
        <v>126</v>
      </c>
      <c r="S13" s="46"/>
      <c r="T13" s="74"/>
      <c r="U13" s="38" t="s">
        <v>17</v>
      </c>
      <c r="V13" s="83" t="e">
        <f>'D01 (Mon-Fri)'!#REF!</f>
        <v>#REF!</v>
      </c>
      <c r="W13" s="84"/>
      <c r="X13" s="85" t="e">
        <f ca="1">V13-P13</f>
        <v>#REF!</v>
      </c>
      <c r="Y13" s="86" t="e">
        <f>'D01 (Mon-Fri)'!#REF!</f>
        <v>#REF!</v>
      </c>
    </row>
    <row r="14" spans="2:25" s="18" customFormat="1" ht="18" customHeight="1" x14ac:dyDescent="0.25">
      <c r="B14" s="35" t="s">
        <v>18</v>
      </c>
      <c r="C14" s="87">
        <v>4</v>
      </c>
      <c r="D14" s="88">
        <v>34</v>
      </c>
      <c r="E14" s="88">
        <v>0</v>
      </c>
      <c r="F14" s="88">
        <v>0</v>
      </c>
      <c r="G14" s="88">
        <v>34</v>
      </c>
      <c r="H14" s="88">
        <v>4</v>
      </c>
      <c r="I14" s="88"/>
      <c r="J14" s="88"/>
      <c r="K14" s="88"/>
      <c r="L14" s="88"/>
      <c r="M14" s="88"/>
      <c r="N14" s="88"/>
      <c r="O14" s="88"/>
      <c r="P14" s="77">
        <f t="shared" ca="1" si="2"/>
        <v>68</v>
      </c>
      <c r="Q14" s="79">
        <f t="shared" ca="1" si="0"/>
        <v>8</v>
      </c>
      <c r="R14" s="80">
        <f t="shared" si="1"/>
        <v>76</v>
      </c>
      <c r="S14" s="46"/>
      <c r="T14" s="74"/>
      <c r="U14" s="38" t="s">
        <v>19</v>
      </c>
      <c r="V14" s="83" t="e">
        <f>'D01 (Mon-Fri)'!#REF!</f>
        <v>#REF!</v>
      </c>
      <c r="W14" s="84"/>
      <c r="X14" s="85" t="e">
        <f ca="1">V14-P14</f>
        <v>#REF!</v>
      </c>
      <c r="Y14" s="86" t="e">
        <f>'D01 (Mon-Fri)'!#REF!</f>
        <v>#REF!</v>
      </c>
    </row>
    <row r="15" spans="2:25" s="18" customFormat="1" ht="18" customHeight="1" x14ac:dyDescent="0.25">
      <c r="B15" s="35" t="s">
        <v>20</v>
      </c>
      <c r="C15" s="87">
        <f t="shared" ref="C15" si="4">C14</f>
        <v>4</v>
      </c>
      <c r="D15" s="88">
        <f>D14</f>
        <v>34</v>
      </c>
      <c r="E15" s="88">
        <f t="shared" ref="E15:O15" si="5">E14</f>
        <v>0</v>
      </c>
      <c r="F15" s="88">
        <f t="shared" si="5"/>
        <v>0</v>
      </c>
      <c r="G15" s="88">
        <f t="shared" si="5"/>
        <v>34</v>
      </c>
      <c r="H15" s="88">
        <f t="shared" si="5"/>
        <v>4</v>
      </c>
      <c r="I15" s="88">
        <f t="shared" si="5"/>
        <v>0</v>
      </c>
      <c r="J15" s="88">
        <f t="shared" si="5"/>
        <v>0</v>
      </c>
      <c r="K15" s="88">
        <f t="shared" si="5"/>
        <v>0</v>
      </c>
      <c r="L15" s="88"/>
      <c r="M15" s="88"/>
      <c r="N15" s="88">
        <f t="shared" si="5"/>
        <v>0</v>
      </c>
      <c r="O15" s="88">
        <f t="shared" si="5"/>
        <v>0</v>
      </c>
      <c r="P15" s="77">
        <f t="shared" ca="1" si="2"/>
        <v>68</v>
      </c>
      <c r="Q15" s="79">
        <f t="shared" ca="1" si="0"/>
        <v>8</v>
      </c>
      <c r="R15" s="80">
        <f t="shared" si="1"/>
        <v>76</v>
      </c>
      <c r="S15" s="46"/>
      <c r="T15" s="74"/>
      <c r="U15" s="38" t="s">
        <v>21</v>
      </c>
      <c r="V15" s="83" t="e">
        <f>'D01 (Mon-Fri)'!#REF!</f>
        <v>#REF!</v>
      </c>
      <c r="W15" s="84"/>
      <c r="X15" s="85" t="e">
        <f ca="1">V15-P15</f>
        <v>#REF!</v>
      </c>
      <c r="Y15" s="86" t="e">
        <f>'D01 (Mon-Fri)'!#REF!</f>
        <v>#REF!</v>
      </c>
    </row>
    <row r="16" spans="2:25" s="18" customFormat="1" ht="18" customHeight="1" x14ac:dyDescent="0.25">
      <c r="B16" s="39" t="s">
        <v>22</v>
      </c>
      <c r="C16" s="89">
        <f>C15</f>
        <v>4</v>
      </c>
      <c r="D16" s="90">
        <f t="shared" ref="D16:O16" si="6">D15</f>
        <v>34</v>
      </c>
      <c r="E16" s="90">
        <f t="shared" si="6"/>
        <v>0</v>
      </c>
      <c r="F16" s="90">
        <f t="shared" si="6"/>
        <v>0</v>
      </c>
      <c r="G16" s="90">
        <f t="shared" si="6"/>
        <v>34</v>
      </c>
      <c r="H16" s="90">
        <f t="shared" si="6"/>
        <v>4</v>
      </c>
      <c r="I16" s="90">
        <f t="shared" si="6"/>
        <v>0</v>
      </c>
      <c r="J16" s="90">
        <f t="shared" si="6"/>
        <v>0</v>
      </c>
      <c r="K16" s="90">
        <f t="shared" si="6"/>
        <v>0</v>
      </c>
      <c r="L16" s="90"/>
      <c r="M16" s="90"/>
      <c r="N16" s="90">
        <f t="shared" si="6"/>
        <v>0</v>
      </c>
      <c r="O16" s="90">
        <f t="shared" si="6"/>
        <v>0</v>
      </c>
      <c r="P16" s="89">
        <f t="shared" ca="1" si="2"/>
        <v>68</v>
      </c>
      <c r="Q16" s="91">
        <f t="shared" ca="1" si="0"/>
        <v>8</v>
      </c>
      <c r="R16" s="92">
        <f t="shared" si="1"/>
        <v>76</v>
      </c>
      <c r="S16" s="46"/>
      <c r="T16" s="74"/>
      <c r="U16" s="40" t="s">
        <v>23</v>
      </c>
      <c r="V16" s="93" t="s">
        <v>24</v>
      </c>
      <c r="W16" s="93" t="s">
        <v>25</v>
      </c>
      <c r="X16" s="94" t="s">
        <v>26</v>
      </c>
      <c r="Y16" s="95"/>
    </row>
    <row r="17" spans="2:25" s="18" customFormat="1" ht="18" customHeight="1" x14ac:dyDescent="0.25">
      <c r="B17" s="41" t="str">
        <f>B7&amp;"KMS WKD"</f>
        <v>D01KMS WKD</v>
      </c>
      <c r="C17" s="42">
        <f>C8*C12</f>
        <v>165</v>
      </c>
      <c r="D17" s="42">
        <f>D8*D12</f>
        <v>1465.75</v>
      </c>
      <c r="E17" s="42">
        <f t="shared" ref="E17:H17" si="7">E8*E12</f>
        <v>12.4</v>
      </c>
      <c r="F17" s="42">
        <f t="shared" si="7"/>
        <v>9.9</v>
      </c>
      <c r="G17" s="42">
        <f t="shared" si="7"/>
        <v>1403.4299999999998</v>
      </c>
      <c r="H17" s="42">
        <f t="shared" si="7"/>
        <v>185.04</v>
      </c>
      <c r="I17" s="42">
        <f t="shared" ref="I17:O17" si="8">I8*I12</f>
        <v>0</v>
      </c>
      <c r="J17" s="42">
        <f t="shared" si="8"/>
        <v>0</v>
      </c>
      <c r="K17" s="42">
        <f t="shared" si="8"/>
        <v>0</v>
      </c>
      <c r="L17" s="42"/>
      <c r="M17" s="42"/>
      <c r="N17" s="42">
        <f t="shared" si="8"/>
        <v>0</v>
      </c>
      <c r="O17" s="42">
        <f t="shared" si="8"/>
        <v>0</v>
      </c>
      <c r="P17" s="43">
        <f t="shared" ca="1" si="2"/>
        <v>2869.18</v>
      </c>
      <c r="Q17" s="44">
        <f t="shared" ca="1" si="0"/>
        <v>372.34000000000003</v>
      </c>
      <c r="R17" s="45">
        <f t="shared" si="1"/>
        <v>3241.52</v>
      </c>
      <c r="S17" s="46"/>
      <c r="T17" s="38"/>
      <c r="U17" s="38" t="s">
        <v>17</v>
      </c>
      <c r="V17" s="47" t="e">
        <f>'D01 (Mon-Fri)'!#REF!</f>
        <v>#REF!</v>
      </c>
      <c r="W17" s="47" t="e">
        <f>'D01 (Mon-Fri)'!#REF!</f>
        <v>#REF!</v>
      </c>
      <c r="X17" s="48" t="e">
        <f>V17+W17</f>
        <v>#REF!</v>
      </c>
      <c r="Y17" s="49"/>
    </row>
    <row r="18" spans="2:25" s="18" customFormat="1" ht="18" customHeight="1" x14ac:dyDescent="0.25">
      <c r="B18" s="41" t="str">
        <f>B7&amp;"KMS SAT"</f>
        <v>D01KMS SAT</v>
      </c>
      <c r="C18" s="42">
        <f>C8*C14</f>
        <v>55</v>
      </c>
      <c r="D18" s="42">
        <f t="shared" ref="D18:H18" si="9">D8*D14</f>
        <v>1215.5</v>
      </c>
      <c r="E18" s="42">
        <f t="shared" si="9"/>
        <v>0</v>
      </c>
      <c r="F18" s="42">
        <f t="shared" si="9"/>
        <v>0</v>
      </c>
      <c r="G18" s="42">
        <f t="shared" si="9"/>
        <v>1163.82</v>
      </c>
      <c r="H18" s="42">
        <f t="shared" si="9"/>
        <v>61.68</v>
      </c>
      <c r="I18" s="42">
        <f t="shared" ref="I18:O18" si="10">I8*I14</f>
        <v>0</v>
      </c>
      <c r="J18" s="42">
        <f t="shared" si="10"/>
        <v>0</v>
      </c>
      <c r="K18" s="42">
        <f t="shared" si="10"/>
        <v>0</v>
      </c>
      <c r="L18" s="42"/>
      <c r="M18" s="42"/>
      <c r="N18" s="42">
        <f t="shared" si="10"/>
        <v>0</v>
      </c>
      <c r="O18" s="42">
        <f t="shared" si="10"/>
        <v>0</v>
      </c>
      <c r="P18" s="43">
        <f t="shared" ca="1" si="2"/>
        <v>2379.3199999999997</v>
      </c>
      <c r="Q18" s="44">
        <f t="shared" ca="1" si="0"/>
        <v>116.68</v>
      </c>
      <c r="R18" s="45">
        <f t="shared" si="1"/>
        <v>2495.9999999999995</v>
      </c>
      <c r="S18" s="46"/>
      <c r="T18" s="38"/>
      <c r="U18" s="38" t="s">
        <v>19</v>
      </c>
      <c r="V18" s="47" t="e">
        <f>'D01 (Mon-Fri)'!#REF!</f>
        <v>#REF!</v>
      </c>
      <c r="W18" s="47" t="e">
        <f>'D01 (Mon-Fri)'!#REF!</f>
        <v>#REF!</v>
      </c>
      <c r="X18" s="48" t="e">
        <f>V18+W18</f>
        <v>#REF!</v>
      </c>
      <c r="Y18" s="50"/>
    </row>
    <row r="19" spans="2:25" s="18" customFormat="1" ht="18" customHeight="1" x14ac:dyDescent="0.25">
      <c r="B19" s="39" t="str">
        <f>B7&amp;"KMS SUN/PH"</f>
        <v>D01KMS SUN/PH</v>
      </c>
      <c r="C19" s="51">
        <f>C8*C15</f>
        <v>55</v>
      </c>
      <c r="D19" s="51">
        <f t="shared" ref="D19:H19" si="11">D8*D15</f>
        <v>1215.5</v>
      </c>
      <c r="E19" s="51">
        <f t="shared" si="11"/>
        <v>0</v>
      </c>
      <c r="F19" s="51">
        <f t="shared" si="11"/>
        <v>0</v>
      </c>
      <c r="G19" s="51">
        <f t="shared" si="11"/>
        <v>1163.82</v>
      </c>
      <c r="H19" s="51">
        <f t="shared" si="11"/>
        <v>61.68</v>
      </c>
      <c r="I19" s="51">
        <f t="shared" ref="I19:O19" si="12">I8*I15</f>
        <v>0</v>
      </c>
      <c r="J19" s="51">
        <f t="shared" si="12"/>
        <v>0</v>
      </c>
      <c r="K19" s="51">
        <f t="shared" si="12"/>
        <v>0</v>
      </c>
      <c r="L19" s="51"/>
      <c r="M19" s="51"/>
      <c r="N19" s="51">
        <f t="shared" si="12"/>
        <v>0</v>
      </c>
      <c r="O19" s="51">
        <f t="shared" si="12"/>
        <v>0</v>
      </c>
      <c r="P19" s="96">
        <f t="shared" ca="1" si="2"/>
        <v>2379.3199999999997</v>
      </c>
      <c r="Q19" s="97">
        <f t="shared" ca="1" si="0"/>
        <v>116.68</v>
      </c>
      <c r="R19" s="98">
        <f t="shared" si="1"/>
        <v>2495.9999999999995</v>
      </c>
      <c r="S19" s="99"/>
      <c r="T19" s="100"/>
      <c r="U19" s="52" t="s">
        <v>21</v>
      </c>
      <c r="V19" s="53" t="e">
        <f>'D01 (Mon-Fri)'!#REF!</f>
        <v>#REF!</v>
      </c>
      <c r="W19" s="53" t="e">
        <f>'D01 (Mon-Fri)'!#REF!</f>
        <v>#REF!</v>
      </c>
      <c r="X19" s="54" t="e">
        <f>V19+W19</f>
        <v>#REF!</v>
      </c>
      <c r="Y19" s="55"/>
    </row>
    <row r="20" spans="2:25" s="18" customFormat="1" ht="18" customHeight="1" x14ac:dyDescent="0.25">
      <c r="I20" s="17"/>
      <c r="J20" s="17"/>
      <c r="K20" s="17"/>
      <c r="L20" s="17"/>
      <c r="M20" s="17"/>
      <c r="N20" s="17"/>
      <c r="O20" s="17"/>
      <c r="P20" s="17"/>
    </row>
    <row r="21" spans="2:25" s="18" customFormat="1" ht="18" customHeight="1" x14ac:dyDescent="0.25">
      <c r="B21" s="56" t="s">
        <v>1</v>
      </c>
      <c r="C21" s="56" t="s">
        <v>54</v>
      </c>
      <c r="D21" s="105" t="s">
        <v>27</v>
      </c>
      <c r="E21" s="105" t="s">
        <v>50</v>
      </c>
      <c r="F21" s="105" t="s">
        <v>47</v>
      </c>
      <c r="G21" s="105" t="s">
        <v>56</v>
      </c>
      <c r="H21" s="56" t="s">
        <v>57</v>
      </c>
      <c r="I21" s="17"/>
      <c r="J21" s="17"/>
      <c r="K21" s="17"/>
      <c r="L21" s="17"/>
      <c r="M21" s="17"/>
      <c r="N21" s="17"/>
      <c r="O21" s="17"/>
      <c r="P21" s="17"/>
      <c r="Q21" s="57"/>
      <c r="R21" s="57"/>
      <c r="U21" s="13"/>
      <c r="V21" s="13"/>
      <c r="W21" s="13"/>
      <c r="X21" s="13"/>
      <c r="Y21" s="13"/>
    </row>
    <row r="22" spans="2:25" ht="18" customHeight="1" x14ac:dyDescent="0.25">
      <c r="B22" s="3" t="str">
        <f>$C$4</f>
        <v>N2</v>
      </c>
      <c r="C22" s="3" t="str">
        <f>$C$1</f>
        <v>D01</v>
      </c>
      <c r="D22" s="7" t="s">
        <v>51</v>
      </c>
      <c r="E22" s="7" t="s">
        <v>48</v>
      </c>
      <c r="F22" s="104" t="s">
        <v>62</v>
      </c>
      <c r="G22" s="8" t="s">
        <v>38</v>
      </c>
      <c r="H22" s="9">
        <f>$C$3</f>
        <v>46143</v>
      </c>
      <c r="J22" s="101" t="s">
        <v>1</v>
      </c>
      <c r="K22" s="101" t="s">
        <v>54</v>
      </c>
      <c r="L22" s="101" t="s">
        <v>57</v>
      </c>
      <c r="M22" s="101" t="s">
        <v>50</v>
      </c>
      <c r="N22" s="101" t="s">
        <v>56</v>
      </c>
      <c r="O22" s="101" t="s">
        <v>47</v>
      </c>
      <c r="P22" s="2" t="s">
        <v>55</v>
      </c>
      <c r="Q22" s="6"/>
      <c r="R22" s="6"/>
      <c r="U22" s="1"/>
      <c r="V22" s="1"/>
      <c r="W22" s="1"/>
      <c r="X22" s="1"/>
      <c r="Y22" s="1"/>
    </row>
    <row r="23" spans="2:25" ht="18" customHeight="1" x14ac:dyDescent="0.25">
      <c r="B23" s="3" t="str">
        <f t="shared" ref="B23:B76" si="13">$C$4</f>
        <v>N2</v>
      </c>
      <c r="C23" s="3" t="str">
        <f t="shared" ref="C23:C76" si="14">$C$1</f>
        <v>D01</v>
      </c>
      <c r="D23" s="7" t="s">
        <v>51</v>
      </c>
      <c r="E23" s="7" t="s">
        <v>48</v>
      </c>
      <c r="F23" s="104" t="s">
        <v>63</v>
      </c>
      <c r="G23" s="8" t="s">
        <v>38</v>
      </c>
      <c r="H23" s="9">
        <f t="shared" ref="H23:H76" si="15">$C$3</f>
        <v>46143</v>
      </c>
      <c r="J23" s="2" t="s">
        <v>2</v>
      </c>
      <c r="K23" s="2" t="s">
        <v>29</v>
      </c>
      <c r="L23" s="102">
        <v>46143</v>
      </c>
      <c r="M23" s="2" t="s">
        <v>48</v>
      </c>
      <c r="N23" s="2" t="s">
        <v>46</v>
      </c>
      <c r="O23" s="2" t="s">
        <v>62</v>
      </c>
      <c r="P23" s="2">
        <v>2</v>
      </c>
      <c r="Q23" s="6"/>
      <c r="R23" s="6"/>
      <c r="U23" s="1"/>
      <c r="V23" s="1"/>
      <c r="W23" s="1"/>
      <c r="X23" s="1"/>
      <c r="Y23" s="1"/>
    </row>
    <row r="24" spans="2:25" ht="18" customHeight="1" x14ac:dyDescent="0.25">
      <c r="B24" s="3" t="str">
        <f t="shared" si="13"/>
        <v>N2</v>
      </c>
      <c r="C24" s="3" t="str">
        <f t="shared" si="14"/>
        <v>D01</v>
      </c>
      <c r="D24" s="7" t="s">
        <v>51</v>
      </c>
      <c r="E24" s="7" t="s">
        <v>48</v>
      </c>
      <c r="F24" s="104" t="s">
        <v>64</v>
      </c>
      <c r="G24" s="8" t="s">
        <v>38</v>
      </c>
      <c r="H24" s="9">
        <f t="shared" si="15"/>
        <v>46143</v>
      </c>
      <c r="J24" s="2" t="s">
        <v>2</v>
      </c>
      <c r="K24" s="2" t="s">
        <v>29</v>
      </c>
      <c r="L24" s="102">
        <v>46143</v>
      </c>
      <c r="M24" s="2" t="s">
        <v>48</v>
      </c>
      <c r="N24" s="2" t="s">
        <v>46</v>
      </c>
      <c r="O24" s="2" t="s">
        <v>63</v>
      </c>
      <c r="P24" s="2">
        <v>1</v>
      </c>
      <c r="Q24" s="6"/>
      <c r="R24" s="6"/>
      <c r="U24" s="1"/>
      <c r="V24" s="1"/>
      <c r="W24" s="1"/>
      <c r="X24" s="1"/>
      <c r="Y24" s="1"/>
    </row>
    <row r="25" spans="2:25" ht="18" customHeight="1" x14ac:dyDescent="0.25">
      <c r="B25" s="3" t="str">
        <f t="shared" si="13"/>
        <v>N2</v>
      </c>
      <c r="C25" s="3" t="str">
        <f t="shared" si="14"/>
        <v>D01</v>
      </c>
      <c r="D25" s="7" t="s">
        <v>51</v>
      </c>
      <c r="E25" s="7" t="s">
        <v>48</v>
      </c>
      <c r="F25" s="104" t="s">
        <v>65</v>
      </c>
      <c r="G25" s="8" t="s">
        <v>38</v>
      </c>
      <c r="H25" s="9">
        <f t="shared" si="15"/>
        <v>46143</v>
      </c>
      <c r="J25" s="2" t="s">
        <v>2</v>
      </c>
      <c r="K25" s="2" t="s">
        <v>29</v>
      </c>
      <c r="L25" s="102">
        <v>46143</v>
      </c>
      <c r="M25" s="2" t="s">
        <v>48</v>
      </c>
      <c r="N25" s="2" t="s">
        <v>46</v>
      </c>
      <c r="O25" s="2" t="s">
        <v>64</v>
      </c>
      <c r="P25" s="2">
        <v>1</v>
      </c>
      <c r="Q25" s="6"/>
      <c r="R25" s="6"/>
      <c r="U25" s="1"/>
      <c r="V25" s="1"/>
      <c r="W25" s="1"/>
      <c r="X25" s="1"/>
      <c r="Y25" s="1"/>
    </row>
    <row r="26" spans="2:25" ht="18" customHeight="1" x14ac:dyDescent="0.25">
      <c r="B26" s="3" t="str">
        <f t="shared" si="13"/>
        <v>N2</v>
      </c>
      <c r="C26" s="3" t="str">
        <f t="shared" si="14"/>
        <v>D01</v>
      </c>
      <c r="D26" s="7" t="s">
        <v>51</v>
      </c>
      <c r="E26" s="7" t="s">
        <v>48</v>
      </c>
      <c r="F26" s="104" t="s">
        <v>66</v>
      </c>
      <c r="G26" s="8" t="s">
        <v>38</v>
      </c>
      <c r="H26" s="9">
        <f t="shared" si="15"/>
        <v>46143</v>
      </c>
      <c r="J26" s="2" t="s">
        <v>2</v>
      </c>
      <c r="K26" s="2" t="s">
        <v>29</v>
      </c>
      <c r="L26" s="102">
        <v>46143</v>
      </c>
      <c r="M26" s="2" t="s">
        <v>48</v>
      </c>
      <c r="N26" s="2" t="s">
        <v>46</v>
      </c>
      <c r="O26" s="2" t="s">
        <v>65</v>
      </c>
      <c r="P26" s="2">
        <v>1</v>
      </c>
      <c r="Q26" s="6"/>
      <c r="R26" s="6"/>
      <c r="U26" s="1"/>
      <c r="V26" s="1"/>
      <c r="W26" s="1"/>
      <c r="X26" s="1"/>
      <c r="Y26" s="1"/>
    </row>
    <row r="27" spans="2:25" ht="18" customHeight="1" x14ac:dyDescent="0.25">
      <c r="B27" s="3" t="str">
        <f t="shared" si="13"/>
        <v>N2</v>
      </c>
      <c r="C27" s="3" t="str">
        <f t="shared" si="14"/>
        <v>D01</v>
      </c>
      <c r="D27" s="7" t="s">
        <v>51</v>
      </c>
      <c r="E27" s="7" t="s">
        <v>48</v>
      </c>
      <c r="F27" s="104" t="s">
        <v>67</v>
      </c>
      <c r="G27" s="8" t="s">
        <v>38</v>
      </c>
      <c r="H27" s="9">
        <f t="shared" si="15"/>
        <v>46143</v>
      </c>
      <c r="J27" s="2" t="s">
        <v>2</v>
      </c>
      <c r="K27" s="2" t="s">
        <v>29</v>
      </c>
      <c r="L27" s="102">
        <v>46143</v>
      </c>
      <c r="M27" s="2" t="s">
        <v>48</v>
      </c>
      <c r="N27" s="2" t="s">
        <v>46</v>
      </c>
      <c r="O27" s="2" t="s">
        <v>66</v>
      </c>
      <c r="P27" s="2">
        <v>2</v>
      </c>
      <c r="Q27" s="6"/>
      <c r="R27" s="6"/>
      <c r="U27" s="1"/>
      <c r="V27" s="1"/>
      <c r="W27" s="1"/>
      <c r="X27" s="1"/>
      <c r="Y27" s="1"/>
    </row>
    <row r="28" spans="2:25" ht="18" customHeight="1" x14ac:dyDescent="0.25">
      <c r="B28" s="3" t="str">
        <f t="shared" si="13"/>
        <v>N2</v>
      </c>
      <c r="C28" s="3" t="str">
        <f t="shared" si="14"/>
        <v>D01</v>
      </c>
      <c r="D28" s="7" t="s">
        <v>51</v>
      </c>
      <c r="E28" s="7" t="s">
        <v>48</v>
      </c>
      <c r="F28" s="104" t="s">
        <v>68</v>
      </c>
      <c r="G28" s="8" t="s">
        <v>38</v>
      </c>
      <c r="H28" s="9">
        <f t="shared" si="15"/>
        <v>46143</v>
      </c>
      <c r="J28" s="2" t="s">
        <v>2</v>
      </c>
      <c r="K28" s="2" t="s">
        <v>29</v>
      </c>
      <c r="L28" s="102">
        <v>46143</v>
      </c>
      <c r="M28" s="2" t="s">
        <v>48</v>
      </c>
      <c r="N28" s="2" t="s">
        <v>46</v>
      </c>
      <c r="O28" s="2" t="s">
        <v>67</v>
      </c>
      <c r="P28" s="2">
        <v>1</v>
      </c>
      <c r="Q28" s="6"/>
      <c r="R28" s="6"/>
      <c r="U28" s="1"/>
      <c r="V28" s="1"/>
      <c r="W28" s="1"/>
      <c r="X28" s="1"/>
      <c r="Y28" s="1"/>
    </row>
    <row r="29" spans="2:25" ht="18" customHeight="1" x14ac:dyDescent="0.25">
      <c r="B29" s="3" t="str">
        <f t="shared" si="13"/>
        <v>N2</v>
      </c>
      <c r="C29" s="3" t="str">
        <f t="shared" si="14"/>
        <v>D01</v>
      </c>
      <c r="D29" s="7" t="s">
        <v>51</v>
      </c>
      <c r="E29" s="7" t="s">
        <v>48</v>
      </c>
      <c r="F29" s="104" t="s">
        <v>69</v>
      </c>
      <c r="G29" s="8" t="s">
        <v>38</v>
      </c>
      <c r="H29" s="9">
        <f t="shared" si="15"/>
        <v>46143</v>
      </c>
      <c r="J29" s="2" t="s">
        <v>2</v>
      </c>
      <c r="K29" s="2" t="s">
        <v>29</v>
      </c>
      <c r="L29" s="102">
        <v>46143</v>
      </c>
      <c r="M29" s="2" t="s">
        <v>48</v>
      </c>
      <c r="N29" s="2" t="s">
        <v>46</v>
      </c>
      <c r="O29" s="2" t="s">
        <v>68</v>
      </c>
      <c r="P29" s="2">
        <v>1</v>
      </c>
      <c r="Q29" s="6"/>
      <c r="R29" s="6"/>
      <c r="U29" s="1"/>
      <c r="V29" s="1"/>
      <c r="W29" s="1"/>
      <c r="X29" s="1"/>
      <c r="Y29" s="1"/>
    </row>
    <row r="30" spans="2:25" ht="18" customHeight="1" x14ac:dyDescent="0.25">
      <c r="B30" s="3" t="str">
        <f t="shared" si="13"/>
        <v>N2</v>
      </c>
      <c r="C30" s="3" t="str">
        <f t="shared" si="14"/>
        <v>D01</v>
      </c>
      <c r="D30" s="7" t="s">
        <v>51</v>
      </c>
      <c r="E30" s="7" t="s">
        <v>48</v>
      </c>
      <c r="F30" s="104" t="s">
        <v>62</v>
      </c>
      <c r="G30" s="8" t="s">
        <v>38</v>
      </c>
      <c r="H30" s="9">
        <f t="shared" si="15"/>
        <v>46143</v>
      </c>
      <c r="J30" s="2" t="s">
        <v>2</v>
      </c>
      <c r="K30" s="2" t="s">
        <v>29</v>
      </c>
      <c r="L30" s="102">
        <v>46143</v>
      </c>
      <c r="M30" s="2" t="s">
        <v>48</v>
      </c>
      <c r="N30" s="2" t="s">
        <v>46</v>
      </c>
      <c r="O30" s="2" t="s">
        <v>70</v>
      </c>
      <c r="P30" s="2">
        <v>1</v>
      </c>
      <c r="Q30" s="6"/>
      <c r="R30" s="6"/>
      <c r="U30" s="1"/>
      <c r="V30" s="1"/>
      <c r="W30" s="1"/>
      <c r="X30" s="1"/>
      <c r="Y30" s="1"/>
    </row>
    <row r="31" spans="2:25" ht="18" customHeight="1" x14ac:dyDescent="0.25">
      <c r="B31" s="3" t="str">
        <f t="shared" si="13"/>
        <v>N2</v>
      </c>
      <c r="C31" s="3" t="str">
        <f t="shared" si="14"/>
        <v>D01</v>
      </c>
      <c r="D31" s="7" t="s">
        <v>51</v>
      </c>
      <c r="E31" s="7" t="s">
        <v>48</v>
      </c>
      <c r="F31" s="104" t="s">
        <v>63</v>
      </c>
      <c r="G31" s="8" t="s">
        <v>38</v>
      </c>
      <c r="H31" s="9">
        <f t="shared" si="15"/>
        <v>46143</v>
      </c>
      <c r="J31" s="2" t="s">
        <v>2</v>
      </c>
      <c r="K31" s="2" t="s">
        <v>29</v>
      </c>
      <c r="L31" s="102">
        <v>46143</v>
      </c>
      <c r="M31" s="2" t="s">
        <v>48</v>
      </c>
      <c r="N31" s="2" t="s">
        <v>38</v>
      </c>
      <c r="O31" s="2" t="s">
        <v>62</v>
      </c>
      <c r="P31" s="2">
        <v>3</v>
      </c>
      <c r="Q31" s="6"/>
      <c r="R31" s="6"/>
      <c r="U31" s="1"/>
      <c r="V31" s="1"/>
      <c r="W31" s="1"/>
      <c r="X31" s="1"/>
      <c r="Y31" s="1"/>
    </row>
    <row r="32" spans="2:25" ht="18" customHeight="1" x14ac:dyDescent="0.25">
      <c r="B32" s="3" t="str">
        <f t="shared" si="13"/>
        <v>N2</v>
      </c>
      <c r="C32" s="3" t="str">
        <f t="shared" si="14"/>
        <v>D01</v>
      </c>
      <c r="D32" s="7" t="s">
        <v>51</v>
      </c>
      <c r="E32" s="7" t="s">
        <v>48</v>
      </c>
      <c r="F32" s="104" t="s">
        <v>70</v>
      </c>
      <c r="G32" s="8" t="s">
        <v>38</v>
      </c>
      <c r="H32" s="9">
        <f t="shared" si="15"/>
        <v>46143</v>
      </c>
      <c r="J32" s="2" t="s">
        <v>2</v>
      </c>
      <c r="K32" s="2" t="s">
        <v>29</v>
      </c>
      <c r="L32" s="102">
        <v>46143</v>
      </c>
      <c r="M32" s="2" t="s">
        <v>48</v>
      </c>
      <c r="N32" s="2" t="s">
        <v>38</v>
      </c>
      <c r="O32" s="2" t="s">
        <v>63</v>
      </c>
      <c r="P32" s="2">
        <v>2</v>
      </c>
      <c r="Q32" s="6"/>
      <c r="R32" s="6"/>
      <c r="U32" s="1"/>
      <c r="V32" s="1"/>
      <c r="W32" s="1"/>
      <c r="X32" s="1"/>
      <c r="Y32" s="1"/>
    </row>
    <row r="33" spans="2:16" ht="18" customHeight="1" x14ac:dyDescent="0.25">
      <c r="B33" s="3" t="str">
        <f t="shared" si="13"/>
        <v>N2</v>
      </c>
      <c r="C33" s="3" t="str">
        <f t="shared" si="14"/>
        <v>D01</v>
      </c>
      <c r="D33" s="7" t="s">
        <v>51</v>
      </c>
      <c r="E33" s="7" t="s">
        <v>48</v>
      </c>
      <c r="F33" s="104" t="s">
        <v>71</v>
      </c>
      <c r="G33" s="8" t="s">
        <v>38</v>
      </c>
      <c r="H33" s="9">
        <f t="shared" si="15"/>
        <v>46143</v>
      </c>
      <c r="J33" s="2" t="s">
        <v>2</v>
      </c>
      <c r="K33" s="2" t="s">
        <v>29</v>
      </c>
      <c r="L33" s="102">
        <v>46143</v>
      </c>
      <c r="M33" s="2" t="s">
        <v>48</v>
      </c>
      <c r="N33" s="2" t="s">
        <v>38</v>
      </c>
      <c r="O33" s="2" t="s">
        <v>64</v>
      </c>
      <c r="P33" s="2">
        <v>2</v>
      </c>
    </row>
    <row r="34" spans="2:16" ht="18" customHeight="1" x14ac:dyDescent="0.25">
      <c r="B34" s="3" t="str">
        <f t="shared" si="13"/>
        <v>N2</v>
      </c>
      <c r="C34" s="3" t="str">
        <f t="shared" si="14"/>
        <v>D01</v>
      </c>
      <c r="D34" s="7" t="s">
        <v>51</v>
      </c>
      <c r="E34" s="7" t="s">
        <v>48</v>
      </c>
      <c r="F34" s="104" t="s">
        <v>72</v>
      </c>
      <c r="G34" s="8" t="s">
        <v>38</v>
      </c>
      <c r="H34" s="9">
        <f t="shared" si="15"/>
        <v>46143</v>
      </c>
      <c r="J34" s="2" t="s">
        <v>2</v>
      </c>
      <c r="K34" s="2" t="s">
        <v>29</v>
      </c>
      <c r="L34" s="102">
        <v>46143</v>
      </c>
      <c r="M34" s="2" t="s">
        <v>48</v>
      </c>
      <c r="N34" s="2" t="s">
        <v>38</v>
      </c>
      <c r="O34" s="2" t="s">
        <v>65</v>
      </c>
      <c r="P34" s="2">
        <v>2</v>
      </c>
    </row>
    <row r="35" spans="2:16" ht="18" customHeight="1" x14ac:dyDescent="0.25">
      <c r="B35" s="3" t="str">
        <f t="shared" si="13"/>
        <v>N2</v>
      </c>
      <c r="C35" s="3" t="str">
        <f t="shared" si="14"/>
        <v>D01</v>
      </c>
      <c r="D35" s="7" t="s">
        <v>51</v>
      </c>
      <c r="E35" s="7" t="s">
        <v>48</v>
      </c>
      <c r="F35" s="104" t="s">
        <v>73</v>
      </c>
      <c r="G35" s="8" t="s">
        <v>38</v>
      </c>
      <c r="H35" s="9">
        <f t="shared" si="15"/>
        <v>46143</v>
      </c>
      <c r="J35" s="2" t="s">
        <v>2</v>
      </c>
      <c r="K35" s="2" t="s">
        <v>29</v>
      </c>
      <c r="L35" s="102">
        <v>46143</v>
      </c>
      <c r="M35" s="2" t="s">
        <v>48</v>
      </c>
      <c r="N35" s="2" t="s">
        <v>38</v>
      </c>
      <c r="O35" s="2" t="s">
        <v>66</v>
      </c>
      <c r="P35" s="2">
        <v>2</v>
      </c>
    </row>
    <row r="36" spans="2:16" ht="18" customHeight="1" x14ac:dyDescent="0.25">
      <c r="B36" s="3" t="str">
        <f t="shared" si="13"/>
        <v>N2</v>
      </c>
      <c r="C36" s="3" t="str">
        <f t="shared" si="14"/>
        <v>D01</v>
      </c>
      <c r="D36" s="7" t="s">
        <v>51</v>
      </c>
      <c r="E36" s="7" t="s">
        <v>48</v>
      </c>
      <c r="F36" s="104" t="s">
        <v>64</v>
      </c>
      <c r="G36" s="8" t="s">
        <v>38</v>
      </c>
      <c r="H36" s="9">
        <f t="shared" si="15"/>
        <v>46143</v>
      </c>
      <c r="J36" s="2" t="s">
        <v>2</v>
      </c>
      <c r="K36" s="2" t="s">
        <v>29</v>
      </c>
      <c r="L36" s="102">
        <v>46143</v>
      </c>
      <c r="M36" s="2" t="s">
        <v>48</v>
      </c>
      <c r="N36" s="2" t="s">
        <v>38</v>
      </c>
      <c r="O36" s="2" t="s">
        <v>67</v>
      </c>
      <c r="P36" s="2">
        <v>2</v>
      </c>
    </row>
    <row r="37" spans="2:16" ht="18" customHeight="1" x14ac:dyDescent="0.25">
      <c r="B37" s="3" t="str">
        <f t="shared" si="13"/>
        <v>N2</v>
      </c>
      <c r="C37" s="3" t="str">
        <f t="shared" si="14"/>
        <v>D01</v>
      </c>
      <c r="D37" s="7" t="s">
        <v>51</v>
      </c>
      <c r="E37" s="7" t="s">
        <v>48</v>
      </c>
      <c r="F37" s="104" t="s">
        <v>65</v>
      </c>
      <c r="G37" s="8" t="s">
        <v>38</v>
      </c>
      <c r="H37" s="9">
        <f t="shared" si="15"/>
        <v>46143</v>
      </c>
      <c r="J37" s="2" t="s">
        <v>2</v>
      </c>
      <c r="K37" s="2" t="s">
        <v>29</v>
      </c>
      <c r="L37" s="102">
        <v>46143</v>
      </c>
      <c r="M37" s="2" t="s">
        <v>48</v>
      </c>
      <c r="N37" s="2" t="s">
        <v>38</v>
      </c>
      <c r="O37" s="2" t="s">
        <v>68</v>
      </c>
      <c r="P37" s="2">
        <v>2</v>
      </c>
    </row>
    <row r="38" spans="2:16" ht="18" customHeight="1" x14ac:dyDescent="0.25">
      <c r="B38" s="3" t="str">
        <f t="shared" si="13"/>
        <v>N2</v>
      </c>
      <c r="C38" s="3" t="str">
        <f t="shared" si="14"/>
        <v>D01</v>
      </c>
      <c r="D38" s="7" t="s">
        <v>51</v>
      </c>
      <c r="E38" s="7" t="s">
        <v>48</v>
      </c>
      <c r="F38" s="104" t="s">
        <v>66</v>
      </c>
      <c r="G38" s="8" t="s">
        <v>38</v>
      </c>
      <c r="H38" s="9">
        <f t="shared" si="15"/>
        <v>46143</v>
      </c>
      <c r="J38" s="2" t="s">
        <v>2</v>
      </c>
      <c r="K38" s="2" t="s">
        <v>29</v>
      </c>
      <c r="L38" s="102">
        <v>46143</v>
      </c>
      <c r="M38" s="2" t="s">
        <v>48</v>
      </c>
      <c r="N38" s="2" t="s">
        <v>38</v>
      </c>
      <c r="O38" s="2" t="s">
        <v>69</v>
      </c>
      <c r="P38" s="2">
        <v>1</v>
      </c>
    </row>
    <row r="39" spans="2:16" ht="18" customHeight="1" x14ac:dyDescent="0.25">
      <c r="B39" s="3" t="str">
        <f t="shared" si="13"/>
        <v>N2</v>
      </c>
      <c r="C39" s="3" t="str">
        <f t="shared" si="14"/>
        <v>D01</v>
      </c>
      <c r="D39" s="7" t="s">
        <v>51</v>
      </c>
      <c r="E39" s="7" t="s">
        <v>48</v>
      </c>
      <c r="F39" s="104" t="s">
        <v>67</v>
      </c>
      <c r="G39" s="8" t="s">
        <v>38</v>
      </c>
      <c r="H39" s="9">
        <f t="shared" si="15"/>
        <v>46143</v>
      </c>
      <c r="J39" s="2" t="s">
        <v>2</v>
      </c>
      <c r="K39" s="2" t="s">
        <v>29</v>
      </c>
      <c r="L39" s="102">
        <v>46143</v>
      </c>
      <c r="M39" s="2" t="s">
        <v>48</v>
      </c>
      <c r="N39" s="2" t="s">
        <v>38</v>
      </c>
      <c r="O39" s="2" t="s">
        <v>70</v>
      </c>
      <c r="P39" s="2">
        <v>2</v>
      </c>
    </row>
    <row r="40" spans="2:16" ht="18" customHeight="1" x14ac:dyDescent="0.25">
      <c r="B40" s="3" t="str">
        <f t="shared" si="13"/>
        <v>N2</v>
      </c>
      <c r="C40" s="3" t="str">
        <f t="shared" si="14"/>
        <v>D01</v>
      </c>
      <c r="D40" s="7" t="s">
        <v>51</v>
      </c>
      <c r="E40" s="7" t="s">
        <v>48</v>
      </c>
      <c r="F40" s="104" t="s">
        <v>68</v>
      </c>
      <c r="G40" s="8" t="s">
        <v>38</v>
      </c>
      <c r="H40" s="9">
        <f t="shared" si="15"/>
        <v>46143</v>
      </c>
      <c r="J40" s="2" t="s">
        <v>2</v>
      </c>
      <c r="K40" s="2" t="s">
        <v>29</v>
      </c>
      <c r="L40" s="102">
        <v>46143</v>
      </c>
      <c r="M40" s="2" t="s">
        <v>48</v>
      </c>
      <c r="N40" s="2" t="s">
        <v>38</v>
      </c>
      <c r="O40" s="2" t="s">
        <v>71</v>
      </c>
      <c r="P40" s="2">
        <v>1</v>
      </c>
    </row>
    <row r="41" spans="2:16" ht="18" customHeight="1" x14ac:dyDescent="0.25">
      <c r="B41" s="3" t="str">
        <f t="shared" si="13"/>
        <v>N2</v>
      </c>
      <c r="C41" s="3" t="str">
        <f t="shared" si="14"/>
        <v>D01</v>
      </c>
      <c r="D41" s="7" t="s">
        <v>51</v>
      </c>
      <c r="E41" s="7" t="s">
        <v>48</v>
      </c>
      <c r="F41" s="104" t="s">
        <v>62</v>
      </c>
      <c r="G41" s="8" t="s">
        <v>38</v>
      </c>
      <c r="H41" s="9">
        <f t="shared" si="15"/>
        <v>46143</v>
      </c>
      <c r="J41" s="2" t="s">
        <v>2</v>
      </c>
      <c r="K41" s="2" t="s">
        <v>29</v>
      </c>
      <c r="L41" s="102">
        <v>46143</v>
      </c>
      <c r="M41" s="2" t="s">
        <v>48</v>
      </c>
      <c r="N41" s="2" t="s">
        <v>38</v>
      </c>
      <c r="O41" s="2" t="s">
        <v>72</v>
      </c>
      <c r="P41" s="2">
        <v>1</v>
      </c>
    </row>
    <row r="42" spans="2:16" ht="18" customHeight="1" x14ac:dyDescent="0.25">
      <c r="B42" s="3" t="str">
        <f t="shared" si="13"/>
        <v>N2</v>
      </c>
      <c r="C42" s="3" t="str">
        <f t="shared" si="14"/>
        <v>D01</v>
      </c>
      <c r="D42" s="7" t="s">
        <v>51</v>
      </c>
      <c r="E42" s="7" t="s">
        <v>48</v>
      </c>
      <c r="F42" s="104" t="s">
        <v>70</v>
      </c>
      <c r="G42" s="8" t="s">
        <v>38</v>
      </c>
      <c r="H42" s="9">
        <f t="shared" si="15"/>
        <v>46143</v>
      </c>
      <c r="J42" s="2" t="s">
        <v>2</v>
      </c>
      <c r="K42" s="2" t="s">
        <v>29</v>
      </c>
      <c r="L42" s="102">
        <v>46143</v>
      </c>
      <c r="M42" s="2" t="s">
        <v>48</v>
      </c>
      <c r="N42" s="2" t="s">
        <v>38</v>
      </c>
      <c r="O42" s="2" t="s">
        <v>73</v>
      </c>
      <c r="P42" s="2">
        <v>1</v>
      </c>
    </row>
    <row r="43" spans="2:16" ht="18" customHeight="1" x14ac:dyDescent="0.25">
      <c r="B43" s="3" t="str">
        <f t="shared" si="13"/>
        <v>N2</v>
      </c>
      <c r="C43" s="3" t="str">
        <f t="shared" si="14"/>
        <v>D01</v>
      </c>
      <c r="D43" s="7" t="s">
        <v>51</v>
      </c>
      <c r="E43" s="7" t="s">
        <v>49</v>
      </c>
      <c r="F43" s="104" t="s">
        <v>69</v>
      </c>
      <c r="G43" s="8" t="s">
        <v>38</v>
      </c>
      <c r="H43" s="9">
        <f t="shared" si="15"/>
        <v>46143</v>
      </c>
      <c r="J43" s="2" t="s">
        <v>2</v>
      </c>
      <c r="K43" s="2" t="s">
        <v>29</v>
      </c>
      <c r="L43" s="102">
        <v>46143</v>
      </c>
      <c r="M43" s="2" t="s">
        <v>49</v>
      </c>
      <c r="N43" s="2" t="s">
        <v>46</v>
      </c>
      <c r="O43" s="2" t="s">
        <v>62</v>
      </c>
      <c r="P43" s="2">
        <v>2</v>
      </c>
    </row>
    <row r="44" spans="2:16" ht="18" customHeight="1" x14ac:dyDescent="0.25">
      <c r="B44" s="3" t="str">
        <f t="shared" si="13"/>
        <v>N2</v>
      </c>
      <c r="C44" s="3" t="str">
        <f t="shared" si="14"/>
        <v>D01</v>
      </c>
      <c r="D44" s="7" t="s">
        <v>51</v>
      </c>
      <c r="E44" s="7" t="s">
        <v>49</v>
      </c>
      <c r="F44" s="104" t="s">
        <v>63</v>
      </c>
      <c r="G44" s="8" t="s">
        <v>38</v>
      </c>
      <c r="H44" s="9">
        <f t="shared" si="15"/>
        <v>46143</v>
      </c>
      <c r="J44" s="2" t="s">
        <v>2</v>
      </c>
      <c r="K44" s="2" t="s">
        <v>29</v>
      </c>
      <c r="L44" s="102">
        <v>46143</v>
      </c>
      <c r="M44" s="2" t="s">
        <v>49</v>
      </c>
      <c r="N44" s="2" t="s">
        <v>46</v>
      </c>
      <c r="O44" s="2" t="s">
        <v>63</v>
      </c>
      <c r="P44" s="2">
        <v>1</v>
      </c>
    </row>
    <row r="45" spans="2:16" ht="18" customHeight="1" x14ac:dyDescent="0.25">
      <c r="B45" s="3" t="str">
        <f t="shared" si="13"/>
        <v>N2</v>
      </c>
      <c r="C45" s="3" t="str">
        <f t="shared" si="14"/>
        <v>D01</v>
      </c>
      <c r="D45" s="7" t="s">
        <v>51</v>
      </c>
      <c r="E45" s="7" t="s">
        <v>49</v>
      </c>
      <c r="F45" s="104" t="s">
        <v>66</v>
      </c>
      <c r="G45" s="8" t="s">
        <v>38</v>
      </c>
      <c r="H45" s="9">
        <f t="shared" si="15"/>
        <v>46143</v>
      </c>
      <c r="J45" s="2" t="s">
        <v>2</v>
      </c>
      <c r="K45" s="2" t="s">
        <v>29</v>
      </c>
      <c r="L45" s="102">
        <v>46143</v>
      </c>
      <c r="M45" s="2" t="s">
        <v>49</v>
      </c>
      <c r="N45" s="2" t="s">
        <v>46</v>
      </c>
      <c r="O45" s="2" t="s">
        <v>64</v>
      </c>
      <c r="P45" s="2">
        <v>2</v>
      </c>
    </row>
    <row r="46" spans="2:16" ht="18" customHeight="1" x14ac:dyDescent="0.25">
      <c r="B46" s="3" t="str">
        <f t="shared" si="13"/>
        <v>N2</v>
      </c>
      <c r="C46" s="3" t="str">
        <f t="shared" si="14"/>
        <v>D01</v>
      </c>
      <c r="D46" s="7" t="s">
        <v>51</v>
      </c>
      <c r="E46" s="7" t="s">
        <v>49</v>
      </c>
      <c r="F46" s="104" t="s">
        <v>64</v>
      </c>
      <c r="G46" s="8" t="s">
        <v>38</v>
      </c>
      <c r="H46" s="9">
        <f t="shared" si="15"/>
        <v>46143</v>
      </c>
      <c r="J46" s="2" t="s">
        <v>2</v>
      </c>
      <c r="K46" s="2" t="s">
        <v>29</v>
      </c>
      <c r="L46" s="102">
        <v>46143</v>
      </c>
      <c r="M46" s="2" t="s">
        <v>49</v>
      </c>
      <c r="N46" s="2" t="s">
        <v>46</v>
      </c>
      <c r="O46" s="2" t="s">
        <v>65</v>
      </c>
      <c r="P46" s="2">
        <v>1</v>
      </c>
    </row>
    <row r="47" spans="2:16" ht="18" customHeight="1" x14ac:dyDescent="0.25">
      <c r="B47" s="3" t="str">
        <f t="shared" si="13"/>
        <v>N2</v>
      </c>
      <c r="C47" s="3" t="str">
        <f t="shared" si="14"/>
        <v>D01</v>
      </c>
      <c r="D47" s="7" t="s">
        <v>51</v>
      </c>
      <c r="E47" s="7" t="s">
        <v>49</v>
      </c>
      <c r="F47" s="104" t="s">
        <v>62</v>
      </c>
      <c r="G47" s="8" t="s">
        <v>38</v>
      </c>
      <c r="H47" s="9">
        <f t="shared" si="15"/>
        <v>46143</v>
      </c>
      <c r="J47" s="2" t="s">
        <v>2</v>
      </c>
      <c r="K47" s="2" t="s">
        <v>29</v>
      </c>
      <c r="L47" s="102">
        <v>46143</v>
      </c>
      <c r="M47" s="2" t="s">
        <v>49</v>
      </c>
      <c r="N47" s="2" t="s">
        <v>46</v>
      </c>
      <c r="O47" s="2" t="s">
        <v>66</v>
      </c>
      <c r="P47" s="2">
        <v>1</v>
      </c>
    </row>
    <row r="48" spans="2:16" ht="18" customHeight="1" x14ac:dyDescent="0.25">
      <c r="B48" s="3" t="str">
        <f t="shared" si="13"/>
        <v>N2</v>
      </c>
      <c r="C48" s="3" t="str">
        <f t="shared" si="14"/>
        <v>D01</v>
      </c>
      <c r="D48" s="7" t="s">
        <v>51</v>
      </c>
      <c r="E48" s="7" t="s">
        <v>49</v>
      </c>
      <c r="F48" s="104" t="s">
        <v>72</v>
      </c>
      <c r="G48" s="8" t="s">
        <v>38</v>
      </c>
      <c r="H48" s="9">
        <f t="shared" si="15"/>
        <v>46143</v>
      </c>
      <c r="J48" s="2" t="s">
        <v>2</v>
      </c>
      <c r="K48" s="2" t="s">
        <v>29</v>
      </c>
      <c r="L48" s="102">
        <v>46143</v>
      </c>
      <c r="M48" s="2" t="s">
        <v>49</v>
      </c>
      <c r="N48" s="2" t="s">
        <v>46</v>
      </c>
      <c r="O48" s="2" t="s">
        <v>67</v>
      </c>
      <c r="P48" s="2">
        <v>1</v>
      </c>
    </row>
    <row r="49" spans="2:16" ht="18" customHeight="1" x14ac:dyDescent="0.25">
      <c r="B49" s="3" t="str">
        <f t="shared" si="13"/>
        <v>N2</v>
      </c>
      <c r="C49" s="3" t="str">
        <f t="shared" si="14"/>
        <v>D01</v>
      </c>
      <c r="D49" s="7" t="s">
        <v>51</v>
      </c>
      <c r="E49" s="7" t="s">
        <v>49</v>
      </c>
      <c r="F49" s="104" t="s">
        <v>69</v>
      </c>
      <c r="G49" s="8" t="s">
        <v>38</v>
      </c>
      <c r="H49" s="9">
        <f t="shared" si="15"/>
        <v>46143</v>
      </c>
      <c r="J49" s="2" t="s">
        <v>2</v>
      </c>
      <c r="K49" s="2" t="s">
        <v>29</v>
      </c>
      <c r="L49" s="102">
        <v>46143</v>
      </c>
      <c r="M49" s="2" t="s">
        <v>49</v>
      </c>
      <c r="N49" s="2" t="s">
        <v>46</v>
      </c>
      <c r="O49" s="2" t="s">
        <v>68</v>
      </c>
      <c r="P49" s="2">
        <v>1</v>
      </c>
    </row>
    <row r="50" spans="2:16" ht="18" customHeight="1" x14ac:dyDescent="0.25">
      <c r="B50" s="3" t="str">
        <f t="shared" si="13"/>
        <v>N2</v>
      </c>
      <c r="C50" s="3" t="str">
        <f t="shared" si="14"/>
        <v>D01</v>
      </c>
      <c r="D50" s="7" t="s">
        <v>51</v>
      </c>
      <c r="E50" s="7" t="s">
        <v>49</v>
      </c>
      <c r="F50" s="104" t="s">
        <v>67</v>
      </c>
      <c r="G50" s="8" t="s">
        <v>38</v>
      </c>
      <c r="H50" s="9">
        <f t="shared" si="15"/>
        <v>46143</v>
      </c>
      <c r="J50" s="2" t="s">
        <v>2</v>
      </c>
      <c r="K50" s="2" t="s">
        <v>29</v>
      </c>
      <c r="L50" s="102">
        <v>46143</v>
      </c>
      <c r="M50" s="2" t="s">
        <v>49</v>
      </c>
      <c r="N50" s="2" t="s">
        <v>46</v>
      </c>
      <c r="O50" s="2" t="s">
        <v>69</v>
      </c>
      <c r="P50" s="2">
        <v>2</v>
      </c>
    </row>
    <row r="51" spans="2:16" ht="18" customHeight="1" x14ac:dyDescent="0.25">
      <c r="B51" s="3" t="str">
        <f t="shared" si="13"/>
        <v>N2</v>
      </c>
      <c r="C51" s="3" t="str">
        <f t="shared" si="14"/>
        <v>D01</v>
      </c>
      <c r="D51" s="7" t="s">
        <v>52</v>
      </c>
      <c r="E51" s="7" t="s">
        <v>48</v>
      </c>
      <c r="F51" s="104" t="s">
        <v>62</v>
      </c>
      <c r="G51" s="8" t="s">
        <v>46</v>
      </c>
      <c r="H51" s="9">
        <f t="shared" si="15"/>
        <v>46143</v>
      </c>
      <c r="J51" s="2" t="s">
        <v>2</v>
      </c>
      <c r="K51" s="2" t="s">
        <v>29</v>
      </c>
      <c r="L51" s="102">
        <v>46143</v>
      </c>
      <c r="M51" s="2" t="s">
        <v>49</v>
      </c>
      <c r="N51" s="2" t="s">
        <v>46</v>
      </c>
      <c r="O51" s="2" t="s">
        <v>70</v>
      </c>
      <c r="P51" s="2">
        <v>1</v>
      </c>
    </row>
    <row r="52" spans="2:16" ht="18" customHeight="1" x14ac:dyDescent="0.25">
      <c r="B52" s="3" t="str">
        <f t="shared" si="13"/>
        <v>N2</v>
      </c>
      <c r="C52" s="3" t="str">
        <f t="shared" si="14"/>
        <v>D01</v>
      </c>
      <c r="D52" s="7" t="s">
        <v>52</v>
      </c>
      <c r="E52" s="7" t="s">
        <v>48</v>
      </c>
      <c r="F52" s="104" t="s">
        <v>63</v>
      </c>
      <c r="G52" s="8" t="s">
        <v>46</v>
      </c>
      <c r="H52" s="9">
        <f t="shared" si="15"/>
        <v>46143</v>
      </c>
      <c r="J52" s="2" t="s">
        <v>2</v>
      </c>
      <c r="K52" s="2" t="s">
        <v>29</v>
      </c>
      <c r="L52" s="102">
        <v>46143</v>
      </c>
      <c r="M52" s="2" t="s">
        <v>49</v>
      </c>
      <c r="N52" s="2" t="s">
        <v>46</v>
      </c>
      <c r="O52" s="2" t="s">
        <v>71</v>
      </c>
      <c r="P52" s="2">
        <v>1</v>
      </c>
    </row>
    <row r="53" spans="2:16" ht="18" customHeight="1" x14ac:dyDescent="0.25">
      <c r="B53" s="3" t="str">
        <f t="shared" si="13"/>
        <v>N2</v>
      </c>
      <c r="C53" s="3" t="str">
        <f t="shared" si="14"/>
        <v>D01</v>
      </c>
      <c r="D53" s="7" t="s">
        <v>52</v>
      </c>
      <c r="E53" s="7" t="s">
        <v>48</v>
      </c>
      <c r="F53" s="104" t="s">
        <v>64</v>
      </c>
      <c r="G53" s="8" t="s">
        <v>46</v>
      </c>
      <c r="H53" s="9">
        <f t="shared" si="15"/>
        <v>46143</v>
      </c>
      <c r="J53" s="2" t="s">
        <v>2</v>
      </c>
      <c r="K53" s="2" t="s">
        <v>29</v>
      </c>
      <c r="L53" s="102">
        <v>46143</v>
      </c>
      <c r="M53" s="2" t="s">
        <v>49</v>
      </c>
      <c r="N53" s="2" t="s">
        <v>46</v>
      </c>
      <c r="O53" s="2" t="s">
        <v>72</v>
      </c>
      <c r="P53" s="2">
        <v>2</v>
      </c>
    </row>
    <row r="54" spans="2:16" ht="18" customHeight="1" x14ac:dyDescent="0.25">
      <c r="B54" s="3" t="str">
        <f t="shared" si="13"/>
        <v>N2</v>
      </c>
      <c r="C54" s="3" t="str">
        <f t="shared" si="14"/>
        <v>D01</v>
      </c>
      <c r="D54" s="7" t="s">
        <v>52</v>
      </c>
      <c r="E54" s="7" t="s">
        <v>48</v>
      </c>
      <c r="F54" s="104" t="s">
        <v>65</v>
      </c>
      <c r="G54" s="8" t="s">
        <v>46</v>
      </c>
      <c r="H54" s="9">
        <f t="shared" si="15"/>
        <v>46143</v>
      </c>
      <c r="J54" s="2" t="s">
        <v>2</v>
      </c>
      <c r="K54" s="2" t="s">
        <v>29</v>
      </c>
      <c r="L54" s="102">
        <v>46143</v>
      </c>
      <c r="M54" s="2" t="s">
        <v>49</v>
      </c>
      <c r="N54" s="2" t="s">
        <v>46</v>
      </c>
      <c r="O54" s="2" t="s">
        <v>73</v>
      </c>
      <c r="P54" s="2">
        <v>1</v>
      </c>
    </row>
    <row r="55" spans="2:16" ht="18" customHeight="1" x14ac:dyDescent="0.25">
      <c r="B55" s="3" t="str">
        <f t="shared" si="13"/>
        <v>N2</v>
      </c>
      <c r="C55" s="3" t="str">
        <f t="shared" si="14"/>
        <v>D01</v>
      </c>
      <c r="D55" s="7" t="s">
        <v>52</v>
      </c>
      <c r="E55" s="7" t="s">
        <v>48</v>
      </c>
      <c r="F55" s="104" t="s">
        <v>66</v>
      </c>
      <c r="G55" s="8" t="s">
        <v>46</v>
      </c>
      <c r="H55" s="9">
        <f t="shared" si="15"/>
        <v>46143</v>
      </c>
      <c r="J55" s="2" t="s">
        <v>2</v>
      </c>
      <c r="K55" s="2" t="s">
        <v>29</v>
      </c>
      <c r="L55" s="102">
        <v>46143</v>
      </c>
      <c r="M55" s="2" t="s">
        <v>49</v>
      </c>
      <c r="N55" s="2" t="s">
        <v>38</v>
      </c>
      <c r="O55" s="2" t="s">
        <v>62</v>
      </c>
      <c r="P55" s="2">
        <v>1</v>
      </c>
    </row>
    <row r="56" spans="2:16" ht="18" customHeight="1" x14ac:dyDescent="0.25">
      <c r="B56" s="3" t="str">
        <f t="shared" si="13"/>
        <v>N2</v>
      </c>
      <c r="C56" s="3" t="str">
        <f t="shared" si="14"/>
        <v>D01</v>
      </c>
      <c r="D56" s="7" t="s">
        <v>52</v>
      </c>
      <c r="E56" s="7" t="s">
        <v>48</v>
      </c>
      <c r="F56" s="104" t="s">
        <v>67</v>
      </c>
      <c r="G56" s="8" t="s">
        <v>46</v>
      </c>
      <c r="H56" s="9">
        <f t="shared" si="15"/>
        <v>46143</v>
      </c>
      <c r="J56" s="2" t="s">
        <v>2</v>
      </c>
      <c r="K56" s="2" t="s">
        <v>29</v>
      </c>
      <c r="L56" s="102">
        <v>46143</v>
      </c>
      <c r="M56" s="2" t="s">
        <v>49</v>
      </c>
      <c r="N56" s="2" t="s">
        <v>38</v>
      </c>
      <c r="O56" s="2" t="s">
        <v>63</v>
      </c>
      <c r="P56" s="2">
        <v>1</v>
      </c>
    </row>
    <row r="57" spans="2:16" ht="18" customHeight="1" x14ac:dyDescent="0.25">
      <c r="B57" s="3" t="str">
        <f t="shared" si="13"/>
        <v>N2</v>
      </c>
      <c r="C57" s="3" t="str">
        <f t="shared" si="14"/>
        <v>D01</v>
      </c>
      <c r="D57" s="7" t="s">
        <v>52</v>
      </c>
      <c r="E57" s="7" t="s">
        <v>48</v>
      </c>
      <c r="F57" s="104" t="s">
        <v>68</v>
      </c>
      <c r="G57" s="8" t="s">
        <v>46</v>
      </c>
      <c r="H57" s="9">
        <f t="shared" si="15"/>
        <v>46143</v>
      </c>
      <c r="I57" s="1"/>
      <c r="J57" s="2" t="s">
        <v>2</v>
      </c>
      <c r="K57" s="2" t="s">
        <v>29</v>
      </c>
      <c r="L57" s="102">
        <v>46143</v>
      </c>
      <c r="M57" s="2" t="s">
        <v>49</v>
      </c>
      <c r="N57" s="2" t="s">
        <v>38</v>
      </c>
      <c r="O57" s="2" t="s">
        <v>64</v>
      </c>
      <c r="P57" s="2">
        <v>1</v>
      </c>
    </row>
    <row r="58" spans="2:16" ht="18" customHeight="1" x14ac:dyDescent="0.25">
      <c r="B58" s="3" t="str">
        <f t="shared" si="13"/>
        <v>N2</v>
      </c>
      <c r="C58" s="3" t="str">
        <f t="shared" si="14"/>
        <v>D01</v>
      </c>
      <c r="D58" s="7" t="s">
        <v>52</v>
      </c>
      <c r="E58" s="7" t="s">
        <v>48</v>
      </c>
      <c r="F58" s="104" t="s">
        <v>62</v>
      </c>
      <c r="G58" s="8" t="s">
        <v>46</v>
      </c>
      <c r="H58" s="9">
        <f t="shared" si="15"/>
        <v>46143</v>
      </c>
      <c r="I58" s="1"/>
      <c r="J58" s="2" t="s">
        <v>2</v>
      </c>
      <c r="K58" s="2" t="s">
        <v>29</v>
      </c>
      <c r="L58" s="102">
        <v>46143</v>
      </c>
      <c r="M58" s="2" t="s">
        <v>49</v>
      </c>
      <c r="N58" s="2" t="s">
        <v>38</v>
      </c>
      <c r="O58" s="2" t="s">
        <v>66</v>
      </c>
      <c r="P58" s="2">
        <v>1</v>
      </c>
    </row>
    <row r="59" spans="2:16" ht="18" customHeight="1" x14ac:dyDescent="0.25">
      <c r="B59" s="3" t="str">
        <f t="shared" si="13"/>
        <v>N2</v>
      </c>
      <c r="C59" s="3" t="str">
        <f t="shared" si="14"/>
        <v>D01</v>
      </c>
      <c r="D59" s="7" t="s">
        <v>52</v>
      </c>
      <c r="E59" s="7" t="s">
        <v>48</v>
      </c>
      <c r="F59" s="104" t="s">
        <v>70</v>
      </c>
      <c r="G59" s="8" t="s">
        <v>46</v>
      </c>
      <c r="H59" s="9">
        <f t="shared" si="15"/>
        <v>46143</v>
      </c>
      <c r="I59" s="1"/>
      <c r="J59" s="2" t="s">
        <v>2</v>
      </c>
      <c r="K59" s="2" t="s">
        <v>29</v>
      </c>
      <c r="L59" s="102">
        <v>46143</v>
      </c>
      <c r="M59" s="2" t="s">
        <v>49</v>
      </c>
      <c r="N59" s="2" t="s">
        <v>38</v>
      </c>
      <c r="O59" s="2" t="s">
        <v>67</v>
      </c>
      <c r="P59" s="2">
        <v>1</v>
      </c>
    </row>
    <row r="60" spans="2:16" ht="18" customHeight="1" x14ac:dyDescent="0.25">
      <c r="B60" s="3" t="str">
        <f t="shared" si="13"/>
        <v>N2</v>
      </c>
      <c r="C60" s="3" t="str">
        <f t="shared" si="14"/>
        <v>D01</v>
      </c>
      <c r="D60" s="7" t="s">
        <v>52</v>
      </c>
      <c r="E60" s="7" t="s">
        <v>48</v>
      </c>
      <c r="F60" s="104" t="s">
        <v>66</v>
      </c>
      <c r="G60" s="8" t="s">
        <v>46</v>
      </c>
      <c r="H60" s="9">
        <f t="shared" si="15"/>
        <v>46143</v>
      </c>
      <c r="J60" s="2" t="s">
        <v>2</v>
      </c>
      <c r="K60" s="2" t="s">
        <v>29</v>
      </c>
      <c r="L60" s="102">
        <v>46143</v>
      </c>
      <c r="M60" s="2" t="s">
        <v>49</v>
      </c>
      <c r="N60" s="2" t="s">
        <v>38</v>
      </c>
      <c r="O60" s="2" t="s">
        <v>69</v>
      </c>
      <c r="P60" s="2">
        <v>2</v>
      </c>
    </row>
    <row r="61" spans="2:16" ht="18" customHeight="1" x14ac:dyDescent="0.25">
      <c r="B61" s="3" t="str">
        <f t="shared" si="13"/>
        <v>N2</v>
      </c>
      <c r="C61" s="3" t="str">
        <f t="shared" si="14"/>
        <v>D01</v>
      </c>
      <c r="D61" s="7" t="s">
        <v>52</v>
      </c>
      <c r="E61" s="7" t="s">
        <v>49</v>
      </c>
      <c r="F61" s="104" t="s">
        <v>71</v>
      </c>
      <c r="G61" s="8" t="s">
        <v>46</v>
      </c>
      <c r="H61" s="9">
        <f t="shared" si="15"/>
        <v>46143</v>
      </c>
      <c r="J61" s="2" t="s">
        <v>2</v>
      </c>
      <c r="K61" s="2" t="s">
        <v>29</v>
      </c>
      <c r="L61" s="102">
        <v>46143</v>
      </c>
      <c r="M61" s="2" t="s">
        <v>49</v>
      </c>
      <c r="N61" s="2" t="s">
        <v>38</v>
      </c>
      <c r="O61" s="2" t="s">
        <v>72</v>
      </c>
      <c r="P61" s="2">
        <v>1</v>
      </c>
    </row>
    <row r="62" spans="2:16" ht="18" customHeight="1" x14ac:dyDescent="0.25">
      <c r="B62" s="3" t="str">
        <f t="shared" si="13"/>
        <v>N2</v>
      </c>
      <c r="C62" s="3" t="str">
        <f t="shared" si="14"/>
        <v>D01</v>
      </c>
      <c r="D62" s="7" t="s">
        <v>52</v>
      </c>
      <c r="E62" s="7" t="s">
        <v>49</v>
      </c>
      <c r="F62" s="104" t="s">
        <v>64</v>
      </c>
      <c r="G62" s="8" t="s">
        <v>46</v>
      </c>
      <c r="H62" s="9">
        <f t="shared" si="15"/>
        <v>46143</v>
      </c>
      <c r="J62" s="2" t="s">
        <v>53</v>
      </c>
      <c r="K62" s="2"/>
      <c r="L62" s="2"/>
      <c r="M62" s="2"/>
      <c r="N62" s="2"/>
      <c r="O62" s="2"/>
      <c r="P62" s="2">
        <v>55</v>
      </c>
    </row>
    <row r="63" spans="2:16" ht="18" customHeight="1" x14ac:dyDescent="0.25">
      <c r="B63" s="3" t="str">
        <f t="shared" si="13"/>
        <v>N2</v>
      </c>
      <c r="C63" s="3" t="str">
        <f t="shared" si="14"/>
        <v>D01</v>
      </c>
      <c r="D63" s="7" t="s">
        <v>52</v>
      </c>
      <c r="E63" s="7" t="s">
        <v>49</v>
      </c>
      <c r="F63" s="104" t="s">
        <v>62</v>
      </c>
      <c r="G63" s="8" t="s">
        <v>46</v>
      </c>
      <c r="H63" s="9">
        <f t="shared" si="15"/>
        <v>46143</v>
      </c>
    </row>
    <row r="64" spans="2:16" ht="18" customHeight="1" x14ac:dyDescent="0.25">
      <c r="B64" s="3" t="str">
        <f t="shared" si="13"/>
        <v>N2</v>
      </c>
      <c r="C64" s="3" t="str">
        <f t="shared" si="14"/>
        <v>D01</v>
      </c>
      <c r="D64" s="7" t="s">
        <v>52</v>
      </c>
      <c r="E64" s="7" t="s">
        <v>49</v>
      </c>
      <c r="F64" s="104" t="s">
        <v>72</v>
      </c>
      <c r="G64" s="8" t="s">
        <v>46</v>
      </c>
      <c r="H64" s="9">
        <f t="shared" si="15"/>
        <v>46143</v>
      </c>
    </row>
    <row r="65" spans="2:8" ht="18" customHeight="1" x14ac:dyDescent="0.25">
      <c r="B65" s="3" t="str">
        <f t="shared" si="13"/>
        <v>N2</v>
      </c>
      <c r="C65" s="3" t="str">
        <f t="shared" si="14"/>
        <v>D01</v>
      </c>
      <c r="D65" s="7" t="s">
        <v>52</v>
      </c>
      <c r="E65" s="7" t="s">
        <v>49</v>
      </c>
      <c r="F65" s="104" t="s">
        <v>69</v>
      </c>
      <c r="G65" s="8" t="s">
        <v>46</v>
      </c>
      <c r="H65" s="9">
        <f t="shared" si="15"/>
        <v>46143</v>
      </c>
    </row>
    <row r="66" spans="2:8" ht="18" customHeight="1" x14ac:dyDescent="0.25">
      <c r="B66" s="3" t="str">
        <f t="shared" si="13"/>
        <v>N2</v>
      </c>
      <c r="C66" s="3" t="str">
        <f t="shared" si="14"/>
        <v>D01</v>
      </c>
      <c r="D66" s="7" t="s">
        <v>52</v>
      </c>
      <c r="E66" s="7" t="s">
        <v>49</v>
      </c>
      <c r="F66" s="104" t="s">
        <v>65</v>
      </c>
      <c r="G66" s="8" t="s">
        <v>46</v>
      </c>
      <c r="H66" s="9">
        <f t="shared" si="15"/>
        <v>46143</v>
      </c>
    </row>
    <row r="67" spans="2:8" ht="18" customHeight="1" x14ac:dyDescent="0.25">
      <c r="B67" s="3" t="str">
        <f t="shared" si="13"/>
        <v>N2</v>
      </c>
      <c r="C67" s="3" t="str">
        <f t="shared" si="14"/>
        <v>D01</v>
      </c>
      <c r="D67" s="7" t="s">
        <v>52</v>
      </c>
      <c r="E67" s="7" t="s">
        <v>49</v>
      </c>
      <c r="F67" s="104" t="s">
        <v>73</v>
      </c>
      <c r="G67" s="8" t="s">
        <v>46</v>
      </c>
      <c r="H67" s="9">
        <f t="shared" si="15"/>
        <v>46143</v>
      </c>
    </row>
    <row r="68" spans="2:8" ht="18" customHeight="1" x14ac:dyDescent="0.25">
      <c r="B68" s="3" t="str">
        <f t="shared" si="13"/>
        <v>N2</v>
      </c>
      <c r="C68" s="3" t="str">
        <f t="shared" si="14"/>
        <v>D01</v>
      </c>
      <c r="D68" s="7" t="s">
        <v>52</v>
      </c>
      <c r="E68" s="7" t="s">
        <v>49</v>
      </c>
      <c r="F68" s="104" t="s">
        <v>63</v>
      </c>
      <c r="G68" s="8" t="s">
        <v>46</v>
      </c>
      <c r="H68" s="9">
        <f t="shared" si="15"/>
        <v>46143</v>
      </c>
    </row>
    <row r="69" spans="2:8" ht="18" customHeight="1" x14ac:dyDescent="0.25">
      <c r="B69" s="3" t="str">
        <f t="shared" si="13"/>
        <v>N2</v>
      </c>
      <c r="C69" s="3" t="str">
        <f t="shared" si="14"/>
        <v>D01</v>
      </c>
      <c r="D69" s="7" t="s">
        <v>52</v>
      </c>
      <c r="E69" s="7" t="s">
        <v>49</v>
      </c>
      <c r="F69" s="104" t="s">
        <v>67</v>
      </c>
      <c r="G69" s="8" t="s">
        <v>46</v>
      </c>
      <c r="H69" s="9">
        <f t="shared" si="15"/>
        <v>46143</v>
      </c>
    </row>
    <row r="70" spans="2:8" ht="18" customHeight="1" x14ac:dyDescent="0.25">
      <c r="B70" s="3" t="str">
        <f t="shared" si="13"/>
        <v>N2</v>
      </c>
      <c r="C70" s="3" t="str">
        <f t="shared" si="14"/>
        <v>D01</v>
      </c>
      <c r="D70" s="7" t="s">
        <v>52</v>
      </c>
      <c r="E70" s="7" t="s">
        <v>49</v>
      </c>
      <c r="F70" s="104" t="s">
        <v>66</v>
      </c>
      <c r="G70" s="8" t="s">
        <v>46</v>
      </c>
      <c r="H70" s="9">
        <f t="shared" si="15"/>
        <v>46143</v>
      </c>
    </row>
    <row r="71" spans="2:8" ht="18" customHeight="1" x14ac:dyDescent="0.25">
      <c r="B71" s="3" t="str">
        <f t="shared" si="13"/>
        <v>N2</v>
      </c>
      <c r="C71" s="3" t="str">
        <f t="shared" si="14"/>
        <v>D01</v>
      </c>
      <c r="D71" s="7" t="s">
        <v>52</v>
      </c>
      <c r="E71" s="7" t="s">
        <v>49</v>
      </c>
      <c r="F71" s="104" t="s">
        <v>68</v>
      </c>
      <c r="G71" s="8" t="s">
        <v>46</v>
      </c>
      <c r="H71" s="9">
        <f t="shared" si="15"/>
        <v>46143</v>
      </c>
    </row>
    <row r="72" spans="2:8" ht="18" customHeight="1" x14ac:dyDescent="0.25">
      <c r="B72" s="3" t="str">
        <f t="shared" si="13"/>
        <v>N2</v>
      </c>
      <c r="C72" s="3" t="str">
        <f t="shared" si="14"/>
        <v>D01</v>
      </c>
      <c r="D72" s="7" t="s">
        <v>52</v>
      </c>
      <c r="E72" s="7" t="s">
        <v>49</v>
      </c>
      <c r="F72" s="104" t="s">
        <v>70</v>
      </c>
      <c r="G72" s="8" t="s">
        <v>46</v>
      </c>
      <c r="H72" s="9">
        <f t="shared" si="15"/>
        <v>46143</v>
      </c>
    </row>
    <row r="73" spans="2:8" ht="18" customHeight="1" x14ac:dyDescent="0.25">
      <c r="B73" s="3" t="str">
        <f t="shared" si="13"/>
        <v>N2</v>
      </c>
      <c r="C73" s="3" t="str">
        <f t="shared" si="14"/>
        <v>D01</v>
      </c>
      <c r="D73" s="7" t="s">
        <v>52</v>
      </c>
      <c r="E73" s="7" t="s">
        <v>49</v>
      </c>
      <c r="F73" s="104" t="s">
        <v>64</v>
      </c>
      <c r="G73" s="8" t="s">
        <v>46</v>
      </c>
      <c r="H73" s="9">
        <f t="shared" si="15"/>
        <v>46143</v>
      </c>
    </row>
    <row r="74" spans="2:8" ht="18" customHeight="1" x14ac:dyDescent="0.25">
      <c r="B74" s="3" t="str">
        <f t="shared" si="13"/>
        <v>N2</v>
      </c>
      <c r="C74" s="3" t="str">
        <f t="shared" si="14"/>
        <v>D01</v>
      </c>
      <c r="D74" s="7" t="s">
        <v>52</v>
      </c>
      <c r="E74" s="7" t="s">
        <v>49</v>
      </c>
      <c r="F74" s="104" t="s">
        <v>62</v>
      </c>
      <c r="G74" s="8" t="s">
        <v>46</v>
      </c>
      <c r="H74" s="9">
        <f t="shared" si="15"/>
        <v>46143</v>
      </c>
    </row>
    <row r="75" spans="2:8" ht="18" customHeight="1" x14ac:dyDescent="0.25">
      <c r="B75" s="3" t="str">
        <f t="shared" si="13"/>
        <v>N2</v>
      </c>
      <c r="C75" s="3" t="str">
        <f t="shared" si="14"/>
        <v>D01</v>
      </c>
      <c r="D75" s="7" t="s">
        <v>52</v>
      </c>
      <c r="E75" s="7" t="s">
        <v>49</v>
      </c>
      <c r="F75" s="104" t="s">
        <v>72</v>
      </c>
      <c r="G75" s="8" t="s">
        <v>46</v>
      </c>
      <c r="H75" s="9">
        <f t="shared" si="15"/>
        <v>46143</v>
      </c>
    </row>
    <row r="76" spans="2:8" ht="18" customHeight="1" x14ac:dyDescent="0.25">
      <c r="B76" s="3" t="str">
        <f t="shared" si="13"/>
        <v>N2</v>
      </c>
      <c r="C76" s="3" t="str">
        <f t="shared" si="14"/>
        <v>D01</v>
      </c>
      <c r="D76" s="7" t="s">
        <v>52</v>
      </c>
      <c r="E76" s="7" t="s">
        <v>49</v>
      </c>
      <c r="F76" s="104" t="s">
        <v>69</v>
      </c>
      <c r="G76" s="8" t="s">
        <v>46</v>
      </c>
      <c r="H76" s="9">
        <f t="shared" si="15"/>
        <v>46143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V26"/>
  <sheetViews>
    <sheetView showGridLines="0" tabSelected="1" zoomScale="82" zoomScaleNormal="82" zoomScaleSheetLayoutView="70" workbookViewId="0">
      <pane xSplit="2" topLeftCell="C1" activePane="topRight" state="frozen"/>
      <selection sqref="A1:XFD1048576"/>
      <selection pane="topRight" activeCell="AN2" sqref="B2:AN4"/>
    </sheetView>
  </sheetViews>
  <sheetFormatPr defaultColWidth="12.59765625" defaultRowHeight="18" customHeight="1" x14ac:dyDescent="0.25"/>
  <cols>
    <col min="1" max="1" width="2.19921875" style="110" customWidth="1"/>
    <col min="2" max="2" width="20.19921875" style="113" customWidth="1"/>
    <col min="3" max="3" width="8.59765625" style="113" customWidth="1"/>
    <col min="4" max="4" width="9.5" style="113" bestFit="1" customWidth="1"/>
    <col min="5" max="5" width="10.19921875" style="113" customWidth="1"/>
    <col min="6" max="6" width="10.19921875" style="113" bestFit="1" customWidth="1"/>
    <col min="7" max="47" width="10.5" style="113" customWidth="1"/>
    <col min="48" max="48" width="2.19921875" style="110" customWidth="1"/>
    <col min="49" max="16384" width="12.59765625" style="110"/>
  </cols>
  <sheetData>
    <row r="1" spans="1:48" ht="18" customHeight="1" thickBot="1" x14ac:dyDescent="0.3">
      <c r="A1" s="106"/>
      <c r="B1" s="107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9"/>
      <c r="AS1" s="109"/>
      <c r="AT1" s="109"/>
      <c r="AU1" s="109"/>
      <c r="AV1" s="106"/>
    </row>
    <row r="2" spans="1:48" ht="21.75" customHeight="1" x14ac:dyDescent="0.25">
      <c r="A2" s="111"/>
      <c r="B2" s="132" t="str">
        <f>Input!$B$1 &amp;"" &amp;Input!$C$1 &amp;": " &amp;Input!$C$2</f>
        <v>Route D01: Khayelitsha East - Civic Centre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41"/>
      <c r="AO2" s="131"/>
      <c r="AP2" s="131"/>
      <c r="AQ2" s="131"/>
      <c r="AR2" s="131"/>
      <c r="AS2" s="131"/>
      <c r="AT2" s="131"/>
      <c r="AU2" s="131"/>
      <c r="AV2" s="111"/>
    </row>
    <row r="3" spans="1:48" ht="21.75" customHeight="1" x14ac:dyDescent="0.25">
      <c r="A3" s="112"/>
      <c r="B3" s="135" t="s">
        <v>74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43"/>
      <c r="AO3" s="130"/>
      <c r="AP3" s="130"/>
      <c r="AQ3" s="130"/>
      <c r="AR3" s="130"/>
      <c r="AS3" s="130"/>
      <c r="AT3" s="130"/>
      <c r="AU3" s="130"/>
      <c r="AV3" s="112"/>
    </row>
    <row r="4" spans="1:48" ht="21.75" customHeight="1" thickBot="1" x14ac:dyDescent="0.3">
      <c r="A4" s="111"/>
      <c r="B4" s="138" t="s">
        <v>28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44"/>
      <c r="AO4" s="131"/>
      <c r="AP4" s="131"/>
      <c r="AQ4" s="131"/>
      <c r="AR4" s="131"/>
      <c r="AS4" s="131"/>
      <c r="AT4" s="131"/>
      <c r="AU4" s="131"/>
      <c r="AV4" s="111"/>
    </row>
    <row r="5" spans="1:48" ht="18" customHeight="1" x14ac:dyDescent="0.25">
      <c r="A5" s="106"/>
      <c r="AA5" s="110"/>
      <c r="AB5" s="110"/>
      <c r="AC5" s="110"/>
      <c r="AD5" s="110"/>
      <c r="AE5" s="110"/>
      <c r="AF5" s="110"/>
      <c r="AG5" s="110"/>
      <c r="AH5" s="110"/>
      <c r="AI5" s="110"/>
      <c r="AV5" s="106"/>
    </row>
    <row r="6" spans="1:48" ht="18" customHeight="1" x14ac:dyDescent="0.25">
      <c r="A6" s="117"/>
      <c r="B6" s="119" t="s">
        <v>37</v>
      </c>
      <c r="C6" s="120" t="s">
        <v>4</v>
      </c>
      <c r="D6" s="118">
        <v>0.19444444444444445</v>
      </c>
      <c r="E6" s="118">
        <v>0.20555555555555555</v>
      </c>
      <c r="F6" s="118">
        <v>0.21319444444444444</v>
      </c>
      <c r="G6" s="118">
        <v>0.22152777777777777</v>
      </c>
      <c r="H6" s="118">
        <v>0.22916666666666666</v>
      </c>
      <c r="I6" s="118">
        <v>0.24513888888888888</v>
      </c>
      <c r="J6" s="118">
        <v>0.26180555555555557</v>
      </c>
      <c r="K6" s="118">
        <v>0.26944444444444443</v>
      </c>
      <c r="L6" s="118">
        <v>0.27777777777777779</v>
      </c>
      <c r="M6" s="118">
        <v>0.29375000000000001</v>
      </c>
      <c r="N6" s="118">
        <v>0.30972222222222223</v>
      </c>
      <c r="O6" s="118">
        <v>0.31736111111111109</v>
      </c>
      <c r="P6" s="118">
        <v>0.32500000000000001</v>
      </c>
      <c r="Q6" s="118">
        <v>0.33263888888888887</v>
      </c>
      <c r="R6" s="118">
        <v>0.34027777777777779</v>
      </c>
      <c r="S6" s="118">
        <v>0.3576388888888889</v>
      </c>
      <c r="T6" s="118">
        <v>0.375</v>
      </c>
      <c r="U6" s="118">
        <v>0.40277777777777779</v>
      </c>
      <c r="V6" s="118">
        <v>0.43055555555555558</v>
      </c>
      <c r="W6" s="118">
        <v>0.46875</v>
      </c>
      <c r="X6" s="118">
        <v>0.5</v>
      </c>
      <c r="Y6" s="118">
        <v>0.53819444444444442</v>
      </c>
      <c r="Z6" s="118">
        <v>0.56944444444444442</v>
      </c>
      <c r="AA6" s="118">
        <v>0.62152777777777779</v>
      </c>
      <c r="AB6" s="118">
        <v>0.65277777777777779</v>
      </c>
      <c r="AC6" s="118">
        <v>0.67013888888888884</v>
      </c>
      <c r="AD6" s="118">
        <v>0.6875</v>
      </c>
      <c r="AE6" s="118">
        <v>0.70486111111111116</v>
      </c>
      <c r="AF6" s="118">
        <v>0.72986111111111107</v>
      </c>
      <c r="AG6" s="118">
        <v>0.73750000000000004</v>
      </c>
      <c r="AH6" s="118">
        <v>0.74513888888888891</v>
      </c>
      <c r="AI6" s="118">
        <v>0.75277777777777777</v>
      </c>
      <c r="AJ6" s="118">
        <v>0.78333333333333333</v>
      </c>
      <c r="AK6" s="118">
        <v>0.80625000000000002</v>
      </c>
      <c r="AL6" s="118">
        <v>0.83680555555555558</v>
      </c>
      <c r="AM6" s="118">
        <v>0.86805555555555558</v>
      </c>
      <c r="AN6" s="118">
        <v>0.89583333333333337</v>
      </c>
      <c r="AO6" s="117"/>
      <c r="AP6" s="110"/>
      <c r="AQ6" s="110"/>
      <c r="AR6" s="110"/>
      <c r="AS6" s="110"/>
      <c r="AT6" s="110"/>
      <c r="AU6" s="110"/>
    </row>
    <row r="7" spans="1:48" ht="18" customHeight="1" x14ac:dyDescent="0.25">
      <c r="B7" s="121" t="s">
        <v>39</v>
      </c>
      <c r="C7" s="116" t="s">
        <v>4</v>
      </c>
      <c r="D7" s="118">
        <v>0.1965277777777778</v>
      </c>
      <c r="E7" s="118">
        <v>0.2076388888888889</v>
      </c>
      <c r="F7" s="118">
        <v>0.21527777777777779</v>
      </c>
      <c r="G7" s="118">
        <v>0.22361111111111112</v>
      </c>
      <c r="H7" s="118">
        <v>0.23125000000000001</v>
      </c>
      <c r="I7" s="118">
        <v>0.24722222222222223</v>
      </c>
      <c r="J7" s="118">
        <v>0.2638888888888889</v>
      </c>
      <c r="K7" s="118">
        <v>0.27152777777777776</v>
      </c>
      <c r="L7" s="118">
        <v>0.27986111111111112</v>
      </c>
      <c r="M7" s="118">
        <v>0.29583333333333334</v>
      </c>
      <c r="N7" s="118">
        <v>0.31180555555555556</v>
      </c>
      <c r="O7" s="118">
        <v>0.31944444444444442</v>
      </c>
      <c r="P7" s="118">
        <v>0.32708333333333334</v>
      </c>
      <c r="Q7" s="118">
        <v>0.3347222222222222</v>
      </c>
      <c r="R7" s="118">
        <v>0.34236111111111112</v>
      </c>
      <c r="S7" s="118">
        <v>0.35972222222222222</v>
      </c>
      <c r="T7" s="118">
        <v>0.37638888888888888</v>
      </c>
      <c r="U7" s="118">
        <v>0.40416666666666667</v>
      </c>
      <c r="V7" s="118">
        <v>0.43194444444444446</v>
      </c>
      <c r="W7" s="118">
        <v>0.47013888888888888</v>
      </c>
      <c r="X7" s="118">
        <v>0.50138888888888888</v>
      </c>
      <c r="Y7" s="118">
        <v>0.5395833333333333</v>
      </c>
      <c r="Z7" s="118">
        <v>0.5708333333333333</v>
      </c>
      <c r="AA7" s="118">
        <v>0.62291666666666667</v>
      </c>
      <c r="AB7" s="118">
        <v>0.65416666666666667</v>
      </c>
      <c r="AC7" s="118">
        <v>0.67152777777777772</v>
      </c>
      <c r="AD7" s="118">
        <v>0.68888888888888888</v>
      </c>
      <c r="AE7" s="118">
        <v>0.70625000000000004</v>
      </c>
      <c r="AF7" s="118">
        <v>0.73124999999999996</v>
      </c>
      <c r="AG7" s="118">
        <v>0.73888888888888893</v>
      </c>
      <c r="AH7" s="118">
        <v>0.74652777777777779</v>
      </c>
      <c r="AI7" s="118">
        <v>0.75416666666666665</v>
      </c>
      <c r="AJ7" s="118">
        <v>0.78472222222222221</v>
      </c>
      <c r="AK7" s="118">
        <v>0.80763888888888891</v>
      </c>
      <c r="AL7" s="118">
        <v>0.83819444444444446</v>
      </c>
      <c r="AM7" s="118">
        <v>0.86944444444444446</v>
      </c>
      <c r="AN7" s="118">
        <v>0.89722222222222225</v>
      </c>
      <c r="AO7" s="110"/>
      <c r="AP7" s="110"/>
      <c r="AQ7" s="110"/>
      <c r="AR7" s="110"/>
      <c r="AS7" s="110"/>
      <c r="AT7" s="110"/>
      <c r="AU7" s="110"/>
    </row>
    <row r="8" spans="1:48" ht="18" customHeight="1" x14ac:dyDescent="0.25">
      <c r="A8" s="113"/>
      <c r="B8" s="121" t="s">
        <v>40</v>
      </c>
      <c r="C8" s="116" t="s">
        <v>4</v>
      </c>
      <c r="D8" s="118">
        <v>0.19791666666666669</v>
      </c>
      <c r="E8" s="118">
        <v>0.20902777777777778</v>
      </c>
      <c r="F8" s="118">
        <v>0.21666666666666667</v>
      </c>
      <c r="G8" s="118">
        <v>0.22500000000000001</v>
      </c>
      <c r="H8" s="118">
        <v>0.2326388888888889</v>
      </c>
      <c r="I8" s="118">
        <v>0.24861111111111112</v>
      </c>
      <c r="J8" s="118">
        <v>0.26527777777777778</v>
      </c>
      <c r="K8" s="118">
        <v>0.27291666666666664</v>
      </c>
      <c r="L8" s="118">
        <v>0.28125</v>
      </c>
      <c r="M8" s="118">
        <v>0.29722222222222222</v>
      </c>
      <c r="N8" s="118">
        <v>0.31319444444444444</v>
      </c>
      <c r="O8" s="118">
        <v>0.32083333333333336</v>
      </c>
      <c r="P8" s="118">
        <v>0.32847222222222222</v>
      </c>
      <c r="Q8" s="118">
        <v>0.33611111111111114</v>
      </c>
      <c r="R8" s="118">
        <v>0.34375</v>
      </c>
      <c r="S8" s="118">
        <v>0.3611111111111111</v>
      </c>
      <c r="T8" s="118">
        <v>0.37777777777777777</v>
      </c>
      <c r="U8" s="118">
        <v>0.40555555555555556</v>
      </c>
      <c r="V8" s="118">
        <v>0.43333333333333335</v>
      </c>
      <c r="W8" s="118">
        <v>0.47152777777777777</v>
      </c>
      <c r="X8" s="118">
        <v>0.50277777777777777</v>
      </c>
      <c r="Y8" s="118">
        <v>0.54097222222222219</v>
      </c>
      <c r="Z8" s="118">
        <v>0.57222222222222219</v>
      </c>
      <c r="AA8" s="118">
        <v>0.62430555555555556</v>
      </c>
      <c r="AB8" s="118">
        <v>0.65555555555555556</v>
      </c>
      <c r="AC8" s="118">
        <v>0.67291666666666672</v>
      </c>
      <c r="AD8" s="118">
        <v>0.69027777777777777</v>
      </c>
      <c r="AE8" s="118">
        <v>0.70763888888888893</v>
      </c>
      <c r="AF8" s="118">
        <v>0.73263888888888884</v>
      </c>
      <c r="AG8" s="118">
        <v>0.74027777777777781</v>
      </c>
      <c r="AH8" s="118">
        <v>0.74791666666666667</v>
      </c>
      <c r="AI8" s="118">
        <v>0.75555555555555554</v>
      </c>
      <c r="AJ8" s="118">
        <v>0.78611111111111109</v>
      </c>
      <c r="AK8" s="118">
        <v>0.80902777777777779</v>
      </c>
      <c r="AL8" s="118">
        <v>0.83958333333333335</v>
      </c>
      <c r="AM8" s="118">
        <v>0.87083333333333335</v>
      </c>
      <c r="AN8" s="118">
        <v>0.89861111111111114</v>
      </c>
      <c r="AP8" s="110"/>
      <c r="AQ8" s="110"/>
      <c r="AR8" s="110"/>
      <c r="AS8" s="110"/>
      <c r="AT8" s="110"/>
      <c r="AU8" s="110"/>
    </row>
    <row r="9" spans="1:48" ht="18" customHeight="1" x14ac:dyDescent="0.25">
      <c r="A9" s="113"/>
      <c r="B9" s="121" t="s">
        <v>41</v>
      </c>
      <c r="C9" s="116" t="s">
        <v>4</v>
      </c>
      <c r="D9" s="118">
        <v>0.19930555555555557</v>
      </c>
      <c r="E9" s="118">
        <v>0.21041666666666667</v>
      </c>
      <c r="F9" s="118">
        <v>0.21805555555555556</v>
      </c>
      <c r="G9" s="118">
        <v>0.22638888888888889</v>
      </c>
      <c r="H9" s="118">
        <v>0.23402777777777778</v>
      </c>
      <c r="I9" s="118">
        <v>0.25</v>
      </c>
      <c r="J9" s="118">
        <v>0.26666666666666666</v>
      </c>
      <c r="K9" s="118">
        <v>0.27430555555555558</v>
      </c>
      <c r="L9" s="118">
        <v>0.28263888888888888</v>
      </c>
      <c r="M9" s="118">
        <v>0.2986111111111111</v>
      </c>
      <c r="N9" s="118">
        <v>0.31458333333333333</v>
      </c>
      <c r="O9" s="118">
        <v>0.32222222222222224</v>
      </c>
      <c r="P9" s="118">
        <v>0.3298611111111111</v>
      </c>
      <c r="Q9" s="118">
        <v>0.33750000000000002</v>
      </c>
      <c r="R9" s="118">
        <v>0.34513888888888888</v>
      </c>
      <c r="S9" s="118">
        <v>0.36249999999999999</v>
      </c>
      <c r="T9" s="118">
        <v>0.37916666666666665</v>
      </c>
      <c r="U9" s="118">
        <v>0.40694444444444444</v>
      </c>
      <c r="V9" s="118">
        <v>0.43472222222222223</v>
      </c>
      <c r="W9" s="118">
        <v>0.47291666666666665</v>
      </c>
      <c r="X9" s="118">
        <v>0.50416666666666665</v>
      </c>
      <c r="Y9" s="118">
        <v>0.54236111111111107</v>
      </c>
      <c r="Z9" s="118">
        <v>0.57361111111111107</v>
      </c>
      <c r="AA9" s="118">
        <v>0.62569444444444444</v>
      </c>
      <c r="AB9" s="118">
        <v>0.65694444444444444</v>
      </c>
      <c r="AC9" s="118">
        <v>0.6743055555555556</v>
      </c>
      <c r="AD9" s="118">
        <v>0.69166666666666665</v>
      </c>
      <c r="AE9" s="118">
        <v>0.70902777777777781</v>
      </c>
      <c r="AF9" s="118">
        <v>0.73402777777777772</v>
      </c>
      <c r="AG9" s="118">
        <v>0.7416666666666667</v>
      </c>
      <c r="AH9" s="118">
        <v>0.74930555555555556</v>
      </c>
      <c r="AI9" s="118">
        <v>0.75694444444444442</v>
      </c>
      <c r="AJ9" s="118">
        <v>0.78749999999999998</v>
      </c>
      <c r="AK9" s="118">
        <v>0.81041666666666667</v>
      </c>
      <c r="AL9" s="118">
        <v>0.84097222222222223</v>
      </c>
      <c r="AM9" s="118">
        <v>0.87222222222222223</v>
      </c>
      <c r="AN9" s="118">
        <v>0.9</v>
      </c>
      <c r="AP9" s="110"/>
      <c r="AQ9" s="110"/>
      <c r="AR9" s="110"/>
      <c r="AS9" s="110"/>
      <c r="AT9" s="110"/>
      <c r="AU9" s="110"/>
    </row>
    <row r="10" spans="1:48" ht="18" customHeight="1" x14ac:dyDescent="0.25">
      <c r="A10" s="113"/>
      <c r="B10" s="121" t="s">
        <v>42</v>
      </c>
      <c r="C10" s="116" t="s">
        <v>4</v>
      </c>
      <c r="D10" s="118">
        <v>0.2</v>
      </c>
      <c r="E10" s="118">
        <v>0.21111111111111111</v>
      </c>
      <c r="F10" s="118">
        <v>0.21875</v>
      </c>
      <c r="G10" s="118">
        <v>0.22708333333333333</v>
      </c>
      <c r="H10" s="118">
        <v>0.23472222222222222</v>
      </c>
      <c r="I10" s="118">
        <v>0.25069444444444444</v>
      </c>
      <c r="J10" s="118">
        <v>0.2673611111111111</v>
      </c>
      <c r="K10" s="118">
        <v>0.27500000000000002</v>
      </c>
      <c r="L10" s="118">
        <v>0.28333333333333333</v>
      </c>
      <c r="M10" s="118">
        <v>0.29930555555555555</v>
      </c>
      <c r="N10" s="118">
        <v>0.31527777777777777</v>
      </c>
      <c r="O10" s="118">
        <v>0.32291666666666669</v>
      </c>
      <c r="P10" s="118">
        <v>0.33055555555555555</v>
      </c>
      <c r="Q10" s="118">
        <v>0.33819444444444446</v>
      </c>
      <c r="R10" s="118">
        <v>0.34583333333333333</v>
      </c>
      <c r="S10" s="118">
        <v>0.36319444444444443</v>
      </c>
      <c r="T10" s="118">
        <v>0.38055555555555554</v>
      </c>
      <c r="U10" s="118">
        <v>0.40833333333333333</v>
      </c>
      <c r="V10" s="118">
        <v>0.43611111111111112</v>
      </c>
      <c r="W10" s="118">
        <v>0.47430555555555554</v>
      </c>
      <c r="X10" s="118">
        <v>0.50555555555555554</v>
      </c>
      <c r="Y10" s="118">
        <v>0.54374999999999996</v>
      </c>
      <c r="Z10" s="118">
        <v>0.57499999999999996</v>
      </c>
      <c r="AA10" s="118">
        <v>0.62708333333333333</v>
      </c>
      <c r="AB10" s="118">
        <v>0.65833333333333333</v>
      </c>
      <c r="AC10" s="118">
        <v>0.67569444444444449</v>
      </c>
      <c r="AD10" s="118">
        <v>0.69305555555555554</v>
      </c>
      <c r="AE10" s="118">
        <v>0.7104166666666667</v>
      </c>
      <c r="AF10" s="118">
        <v>0.73541666666666672</v>
      </c>
      <c r="AG10" s="118">
        <v>0.74305555555555558</v>
      </c>
      <c r="AH10" s="118">
        <v>0.75069444444444444</v>
      </c>
      <c r="AI10" s="118">
        <v>0.7583333333333333</v>
      </c>
      <c r="AJ10" s="118">
        <v>0.78888888888888886</v>
      </c>
      <c r="AK10" s="118">
        <v>0.81180555555555556</v>
      </c>
      <c r="AL10" s="118">
        <v>0.84236111111111112</v>
      </c>
      <c r="AM10" s="118">
        <v>0.87361111111111112</v>
      </c>
      <c r="AN10" s="118">
        <v>0.90138888888888891</v>
      </c>
      <c r="AP10" s="110"/>
      <c r="AQ10" s="110"/>
      <c r="AR10" s="110"/>
      <c r="AS10" s="110"/>
      <c r="AT10" s="110"/>
      <c r="AU10" s="110"/>
    </row>
    <row r="11" spans="1:48" ht="18" customHeight="1" x14ac:dyDescent="0.25">
      <c r="A11" s="106"/>
      <c r="B11" s="121" t="s">
        <v>43</v>
      </c>
      <c r="C11" s="116" t="s">
        <v>4</v>
      </c>
      <c r="D11" s="118">
        <v>0.2013888888888889</v>
      </c>
      <c r="E11" s="118">
        <v>0.21249999999999999</v>
      </c>
      <c r="F11" s="118">
        <v>0.22013888888888888</v>
      </c>
      <c r="G11" s="118">
        <v>0.22847222222222222</v>
      </c>
      <c r="H11" s="118">
        <v>0.2361111111111111</v>
      </c>
      <c r="I11" s="118">
        <v>0.25208333333333333</v>
      </c>
      <c r="J11" s="118">
        <v>0.26874999999999999</v>
      </c>
      <c r="K11" s="118">
        <v>0.27638888888888891</v>
      </c>
      <c r="L11" s="118">
        <v>0.28472222222222221</v>
      </c>
      <c r="M11" s="118">
        <v>0.30069444444444443</v>
      </c>
      <c r="N11" s="118">
        <v>0.31666666666666665</v>
      </c>
      <c r="O11" s="118">
        <v>0.32430555555555557</v>
      </c>
      <c r="P11" s="118">
        <v>0.33194444444444443</v>
      </c>
      <c r="Q11" s="118">
        <v>0.33958333333333335</v>
      </c>
      <c r="R11" s="118">
        <v>0.34722222222222221</v>
      </c>
      <c r="S11" s="118">
        <v>0.36458333333333331</v>
      </c>
      <c r="T11" s="118">
        <v>0.38194444444444442</v>
      </c>
      <c r="U11" s="118">
        <v>0.40972222222222221</v>
      </c>
      <c r="V11" s="118">
        <v>0.4375</v>
      </c>
      <c r="W11" s="118">
        <v>0.47569444444444442</v>
      </c>
      <c r="X11" s="118">
        <v>0.50694444444444442</v>
      </c>
      <c r="Y11" s="118">
        <v>0.54513888888888884</v>
      </c>
      <c r="Z11" s="118">
        <v>0.57638888888888884</v>
      </c>
      <c r="AA11" s="118">
        <v>0.62847222222222221</v>
      </c>
      <c r="AB11" s="118">
        <v>0.65972222222222221</v>
      </c>
      <c r="AC11" s="118">
        <v>0.67708333333333337</v>
      </c>
      <c r="AD11" s="118">
        <v>0.69444444444444442</v>
      </c>
      <c r="AE11" s="118">
        <v>0.71180555555555558</v>
      </c>
      <c r="AF11" s="118">
        <v>0.7368055555555556</v>
      </c>
      <c r="AG11" s="118">
        <v>0.74444444444444446</v>
      </c>
      <c r="AH11" s="118">
        <v>0.75208333333333333</v>
      </c>
      <c r="AI11" s="118">
        <v>0.75972222222222219</v>
      </c>
      <c r="AJ11" s="118">
        <v>0.79027777777777775</v>
      </c>
      <c r="AK11" s="118">
        <v>0.81319444444444444</v>
      </c>
      <c r="AL11" s="118">
        <v>0.84375</v>
      </c>
      <c r="AM11" s="118">
        <v>0.875</v>
      </c>
      <c r="AN11" s="118">
        <v>0.90277777777777779</v>
      </c>
      <c r="AO11" s="106"/>
      <c r="AP11" s="110"/>
      <c r="AQ11" s="110"/>
      <c r="AR11" s="110"/>
      <c r="AS11" s="110"/>
      <c r="AT11" s="110"/>
      <c r="AU11" s="110"/>
    </row>
    <row r="12" spans="1:48" ht="18" customHeight="1" x14ac:dyDescent="0.25">
      <c r="A12" s="106"/>
      <c r="B12" s="121" t="s">
        <v>44</v>
      </c>
      <c r="C12" s="116" t="s">
        <v>4</v>
      </c>
      <c r="D12" s="118">
        <v>0.20277777777777778</v>
      </c>
      <c r="E12" s="118">
        <v>0.21388888888888888</v>
      </c>
      <c r="F12" s="118">
        <v>0.22152777777777777</v>
      </c>
      <c r="G12" s="118">
        <v>0.2298611111111111</v>
      </c>
      <c r="H12" s="118">
        <v>0.23749999999999999</v>
      </c>
      <c r="I12" s="118">
        <v>0.25347222222222221</v>
      </c>
      <c r="J12" s="118">
        <v>0.27013888888888887</v>
      </c>
      <c r="K12" s="118">
        <v>0.27777777777777779</v>
      </c>
      <c r="L12" s="118">
        <v>0.28611111111111109</v>
      </c>
      <c r="M12" s="118">
        <v>0.30208333333333331</v>
      </c>
      <c r="N12" s="118">
        <v>0.31805555555555554</v>
      </c>
      <c r="O12" s="118">
        <v>0.32569444444444445</v>
      </c>
      <c r="P12" s="118">
        <v>0.33333333333333331</v>
      </c>
      <c r="Q12" s="118">
        <v>0.34097222222222223</v>
      </c>
      <c r="R12" s="118">
        <v>0.34861111111111109</v>
      </c>
      <c r="S12" s="118">
        <v>0.3659722222222222</v>
      </c>
      <c r="T12" s="118">
        <v>0.38333333333333336</v>
      </c>
      <c r="U12" s="118">
        <v>0.41111111111111109</v>
      </c>
      <c r="V12" s="118">
        <v>0.43888888888888888</v>
      </c>
      <c r="W12" s="118">
        <v>0.47708333333333336</v>
      </c>
      <c r="X12" s="118">
        <v>0.5083333333333333</v>
      </c>
      <c r="Y12" s="118">
        <v>0.54652777777777772</v>
      </c>
      <c r="Z12" s="118">
        <v>0.57777777777777772</v>
      </c>
      <c r="AA12" s="118">
        <v>0.62986111111111109</v>
      </c>
      <c r="AB12" s="118">
        <v>0.66111111111111109</v>
      </c>
      <c r="AC12" s="118">
        <v>0.67847222222222225</v>
      </c>
      <c r="AD12" s="118">
        <v>0.6958333333333333</v>
      </c>
      <c r="AE12" s="118">
        <v>0.71319444444444446</v>
      </c>
      <c r="AF12" s="118">
        <v>0.73819444444444449</v>
      </c>
      <c r="AG12" s="118">
        <v>0.74583333333333335</v>
      </c>
      <c r="AH12" s="118">
        <v>0.75347222222222221</v>
      </c>
      <c r="AI12" s="118">
        <v>0.76111111111111107</v>
      </c>
      <c r="AJ12" s="118">
        <v>0.79166666666666663</v>
      </c>
      <c r="AK12" s="118">
        <v>0.81458333333333333</v>
      </c>
      <c r="AL12" s="118">
        <v>0.84513888888888888</v>
      </c>
      <c r="AM12" s="118">
        <v>0.87638888888888888</v>
      </c>
      <c r="AN12" s="118">
        <v>0.90416666666666667</v>
      </c>
      <c r="AO12" s="106"/>
      <c r="AP12" s="110"/>
      <c r="AQ12" s="110"/>
      <c r="AR12" s="110"/>
      <c r="AS12" s="110"/>
      <c r="AT12" s="110"/>
      <c r="AU12" s="110"/>
    </row>
    <row r="13" spans="1:48" ht="18" customHeight="1" x14ac:dyDescent="0.25">
      <c r="A13" s="106"/>
      <c r="B13" s="121" t="s">
        <v>45</v>
      </c>
      <c r="C13" s="116" t="s">
        <v>4</v>
      </c>
      <c r="D13" s="118">
        <v>0.20486111111111113</v>
      </c>
      <c r="E13" s="118">
        <v>0.21597222222222223</v>
      </c>
      <c r="F13" s="118">
        <v>0.22361111111111112</v>
      </c>
      <c r="G13" s="118">
        <v>0.23194444444444445</v>
      </c>
      <c r="H13" s="118">
        <v>0.23958333333333334</v>
      </c>
      <c r="I13" s="118">
        <v>0.25555555555555554</v>
      </c>
      <c r="J13" s="118">
        <v>0.2722222222222222</v>
      </c>
      <c r="K13" s="118">
        <v>0.27986111111111112</v>
      </c>
      <c r="L13" s="118">
        <v>0.28819444444444442</v>
      </c>
      <c r="M13" s="118">
        <v>0.30416666666666664</v>
      </c>
      <c r="N13" s="118">
        <v>0.32013888888888886</v>
      </c>
      <c r="O13" s="118">
        <v>0.32777777777777778</v>
      </c>
      <c r="P13" s="118">
        <v>0.33541666666666664</v>
      </c>
      <c r="Q13" s="118">
        <v>0.34305555555555556</v>
      </c>
      <c r="R13" s="118">
        <v>0.35069444444444442</v>
      </c>
      <c r="S13" s="118">
        <v>0.36805555555555558</v>
      </c>
      <c r="T13" s="118">
        <v>0.38472222222222224</v>
      </c>
      <c r="U13" s="118">
        <v>0.41249999999999998</v>
      </c>
      <c r="V13" s="118">
        <v>0.44027777777777777</v>
      </c>
      <c r="W13" s="118">
        <v>0.47847222222222224</v>
      </c>
      <c r="X13" s="118">
        <v>0.50972222222222219</v>
      </c>
      <c r="Y13" s="118">
        <v>0.54791666666666672</v>
      </c>
      <c r="Z13" s="118">
        <v>0.57916666666666672</v>
      </c>
      <c r="AA13" s="118">
        <v>0.63124999999999998</v>
      </c>
      <c r="AB13" s="118">
        <v>0.66249999999999998</v>
      </c>
      <c r="AC13" s="118">
        <v>0.67986111111111114</v>
      </c>
      <c r="AD13" s="118">
        <v>0.69722222222222219</v>
      </c>
      <c r="AE13" s="118">
        <v>0.71458333333333335</v>
      </c>
      <c r="AF13" s="118">
        <v>0.73958333333333337</v>
      </c>
      <c r="AG13" s="118">
        <v>0.74722222222222223</v>
      </c>
      <c r="AH13" s="118">
        <v>0.75486111111111109</v>
      </c>
      <c r="AI13" s="118">
        <v>0.76249999999999996</v>
      </c>
      <c r="AJ13" s="118">
        <v>0.79305555555555551</v>
      </c>
      <c r="AK13" s="118">
        <v>0.81597222222222221</v>
      </c>
      <c r="AL13" s="118">
        <v>0.84652777777777777</v>
      </c>
      <c r="AM13" s="118">
        <v>0.87777777777777777</v>
      </c>
      <c r="AN13" s="118">
        <v>0.90555555555555556</v>
      </c>
      <c r="AO13" s="106"/>
      <c r="AP13" s="110"/>
      <c r="AQ13" s="110"/>
      <c r="AR13" s="110"/>
      <c r="AS13" s="110"/>
      <c r="AT13" s="110"/>
      <c r="AU13" s="110"/>
    </row>
    <row r="14" spans="1:48" ht="18" customHeight="1" x14ac:dyDescent="0.25">
      <c r="A14" s="106"/>
      <c r="B14" s="115" t="s">
        <v>60</v>
      </c>
      <c r="C14" s="116" t="s">
        <v>4</v>
      </c>
      <c r="D14" s="118">
        <v>0.22291666666666668</v>
      </c>
      <c r="E14" s="118">
        <v>0.23402777777777778</v>
      </c>
      <c r="F14" s="118">
        <v>0.27430555555555558</v>
      </c>
      <c r="G14" s="118">
        <v>0.28263888888888888</v>
      </c>
      <c r="H14" s="118">
        <v>0.2902777777777778</v>
      </c>
      <c r="I14" s="118">
        <v>0.30625000000000002</v>
      </c>
      <c r="J14" s="118">
        <v>0.32291666666666669</v>
      </c>
      <c r="K14" s="118">
        <v>0.33055555555555555</v>
      </c>
      <c r="L14" s="118">
        <v>0.33888888888888891</v>
      </c>
      <c r="M14" s="118">
        <v>0.35486111111111113</v>
      </c>
      <c r="N14" s="118">
        <v>0.35</v>
      </c>
      <c r="O14" s="118">
        <v>0.3576388888888889</v>
      </c>
      <c r="P14" s="118">
        <v>0.36527777777777776</v>
      </c>
      <c r="Q14" s="118">
        <v>0.37291666666666667</v>
      </c>
      <c r="R14" s="118">
        <v>0.38055555555555554</v>
      </c>
      <c r="S14" s="118">
        <v>0.39791666666666664</v>
      </c>
      <c r="T14" s="118">
        <v>0.40833333333333333</v>
      </c>
      <c r="U14" s="118">
        <v>0.43611111111111112</v>
      </c>
      <c r="V14" s="118">
        <v>0.46388888888888891</v>
      </c>
      <c r="W14" s="118">
        <v>0.50208333333333333</v>
      </c>
      <c r="X14" s="118">
        <v>0.53333333333333333</v>
      </c>
      <c r="Y14" s="118">
        <v>0.57152777777777775</v>
      </c>
      <c r="Z14" s="118">
        <v>0.60277777777777775</v>
      </c>
      <c r="AA14" s="118">
        <v>0.65486111111111112</v>
      </c>
      <c r="AB14" s="118">
        <v>0.68611111111111112</v>
      </c>
      <c r="AC14" s="118">
        <v>0.70347222222222228</v>
      </c>
      <c r="AD14" s="118">
        <v>0.72083333333333333</v>
      </c>
      <c r="AE14" s="118">
        <v>0.73819444444444449</v>
      </c>
      <c r="AF14" s="118">
        <v>0.7631944444444444</v>
      </c>
      <c r="AG14" s="118">
        <v>0.77083333333333337</v>
      </c>
      <c r="AH14" s="118">
        <v>0.77847222222222223</v>
      </c>
      <c r="AI14" s="118">
        <v>0.78611111111111109</v>
      </c>
      <c r="AJ14" s="118">
        <v>0.81666666666666665</v>
      </c>
      <c r="AK14" s="118">
        <v>0.83958333333333335</v>
      </c>
      <c r="AL14" s="118">
        <v>0.87013888888888891</v>
      </c>
      <c r="AM14" s="118">
        <v>0.90138888888888891</v>
      </c>
      <c r="AN14" s="118">
        <v>0.9291666666666667</v>
      </c>
      <c r="AO14" s="106"/>
      <c r="AP14" s="110"/>
      <c r="AQ14" s="110"/>
      <c r="AR14" s="110"/>
      <c r="AS14" s="110"/>
      <c r="AT14" s="110"/>
      <c r="AU14" s="110"/>
    </row>
    <row r="15" spans="1:48" ht="18" customHeight="1" x14ac:dyDescent="0.25">
      <c r="A15" s="106"/>
      <c r="B15" s="115" t="s">
        <v>46</v>
      </c>
      <c r="C15" s="116" t="s">
        <v>5</v>
      </c>
      <c r="D15" s="118">
        <v>0.22430555555555556</v>
      </c>
      <c r="E15" s="118">
        <v>0.23541666666666666</v>
      </c>
      <c r="F15" s="118">
        <v>0.27569444444444446</v>
      </c>
      <c r="G15" s="118">
        <v>0.28402777777777777</v>
      </c>
      <c r="H15" s="118">
        <v>0.29166666666666669</v>
      </c>
      <c r="I15" s="118">
        <v>0.30763888888888891</v>
      </c>
      <c r="J15" s="118">
        <v>0.32430555555555557</v>
      </c>
      <c r="K15" s="118">
        <v>0.33194444444444443</v>
      </c>
      <c r="L15" s="118">
        <v>0.34027777777777779</v>
      </c>
      <c r="M15" s="118">
        <v>0.35625000000000001</v>
      </c>
      <c r="N15" s="118">
        <v>0.35138888888888886</v>
      </c>
      <c r="O15" s="118">
        <v>0.35902777777777778</v>
      </c>
      <c r="P15" s="118">
        <v>0.36666666666666664</v>
      </c>
      <c r="Q15" s="118">
        <v>0.37430555555555556</v>
      </c>
      <c r="R15" s="118">
        <v>0.38194444444444442</v>
      </c>
      <c r="S15" s="118">
        <v>0.39930555555555558</v>
      </c>
      <c r="T15" s="118">
        <v>0.40972222222222221</v>
      </c>
      <c r="U15" s="118">
        <v>0.4375</v>
      </c>
      <c r="V15" s="118">
        <v>0.46527777777777779</v>
      </c>
      <c r="W15" s="118">
        <v>0.50347222222222221</v>
      </c>
      <c r="X15" s="118">
        <v>0.53472222222222221</v>
      </c>
      <c r="Y15" s="118">
        <v>0.57291666666666663</v>
      </c>
      <c r="Z15" s="118">
        <v>0.60416666666666663</v>
      </c>
      <c r="AA15" s="118">
        <v>0.65625</v>
      </c>
      <c r="AB15" s="118">
        <v>0.6875</v>
      </c>
      <c r="AC15" s="118">
        <v>0.70486111111111116</v>
      </c>
      <c r="AD15" s="118">
        <v>0.72222222222222221</v>
      </c>
      <c r="AE15" s="118">
        <v>0.73958333333333337</v>
      </c>
      <c r="AF15" s="118">
        <v>0.76458333333333328</v>
      </c>
      <c r="AG15" s="118">
        <v>0.77222222222222225</v>
      </c>
      <c r="AH15" s="118">
        <v>0.77986111111111112</v>
      </c>
      <c r="AI15" s="118">
        <v>0.78749999999999998</v>
      </c>
      <c r="AJ15" s="118">
        <v>0.81805555555555554</v>
      </c>
      <c r="AK15" s="118">
        <v>0.84097222222222223</v>
      </c>
      <c r="AL15" s="118">
        <v>0.87152777777777779</v>
      </c>
      <c r="AM15" s="118">
        <v>0.90277777777777779</v>
      </c>
      <c r="AN15" s="118">
        <v>0.93055555555555558</v>
      </c>
      <c r="AO15" s="106"/>
      <c r="AP15" s="110"/>
      <c r="AQ15" s="110"/>
      <c r="AR15" s="110"/>
      <c r="AS15" s="110"/>
      <c r="AT15" s="110"/>
      <c r="AU15" s="110"/>
    </row>
    <row r="16" spans="1:48" ht="18" customHeight="1" x14ac:dyDescent="0.25">
      <c r="A16" s="106"/>
      <c r="B16" s="114"/>
      <c r="C16" s="106"/>
      <c r="D16" s="106"/>
      <c r="E16" s="106"/>
      <c r="F16" s="106"/>
      <c r="G16" s="122"/>
      <c r="H16" s="106"/>
      <c r="I16" s="106"/>
      <c r="J16" s="122"/>
      <c r="K16" s="106"/>
      <c r="L16" s="106"/>
      <c r="M16" s="123"/>
      <c r="N16" s="122"/>
      <c r="O16" s="124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23"/>
      <c r="AR16" s="106"/>
      <c r="AS16" s="110"/>
      <c r="AT16" s="110"/>
      <c r="AU16" s="110"/>
    </row>
    <row r="17" spans="1:48" ht="18" customHeight="1" x14ac:dyDescent="0.25">
      <c r="A17" s="125"/>
      <c r="B17" s="126" t="s">
        <v>46</v>
      </c>
      <c r="C17" s="120" t="s">
        <v>4</v>
      </c>
      <c r="D17" s="118">
        <v>0.23125000000000001</v>
      </c>
      <c r="E17" s="118">
        <v>0.2388888888888889</v>
      </c>
      <c r="F17" s="118">
        <v>0.27916666666666667</v>
      </c>
      <c r="G17" s="118">
        <v>0.28749999999999998</v>
      </c>
      <c r="H17" s="118">
        <v>0.2951388888888889</v>
      </c>
      <c r="I17" s="118">
        <v>0.31111111111111112</v>
      </c>
      <c r="J17" s="118">
        <v>0.32777777777777778</v>
      </c>
      <c r="K17" s="118">
        <v>0.34375</v>
      </c>
      <c r="L17" s="118">
        <v>0.37013888888888891</v>
      </c>
      <c r="M17" s="118">
        <v>0.40277777777777779</v>
      </c>
      <c r="N17" s="118">
        <v>0.44097222222222221</v>
      </c>
      <c r="O17" s="118">
        <v>0.46875</v>
      </c>
      <c r="P17" s="118">
        <v>0.50694444444444442</v>
      </c>
      <c r="Q17" s="118">
        <v>0.53819444444444442</v>
      </c>
      <c r="R17" s="118">
        <v>0.57638888888888884</v>
      </c>
      <c r="S17" s="118">
        <v>0.60763888888888884</v>
      </c>
      <c r="T17" s="118">
        <v>0.625</v>
      </c>
      <c r="U17" s="118">
        <v>0.64236111111111116</v>
      </c>
      <c r="V17" s="118">
        <v>0.65972222222222221</v>
      </c>
      <c r="W17" s="118">
        <v>0.68472222222222223</v>
      </c>
      <c r="X17" s="118">
        <v>0.69236111111111109</v>
      </c>
      <c r="Y17" s="118">
        <v>0.70763888888888893</v>
      </c>
      <c r="Z17" s="118">
        <v>0.72291666666666665</v>
      </c>
      <c r="AA17" s="118">
        <v>0.73055555555555551</v>
      </c>
      <c r="AB17" s="118">
        <v>0.73819444444444449</v>
      </c>
      <c r="AC17" s="118">
        <v>0.74583333333333335</v>
      </c>
      <c r="AD17" s="118">
        <v>0.76111111111111107</v>
      </c>
      <c r="AE17" s="118">
        <v>0.76875000000000004</v>
      </c>
      <c r="AF17" s="118">
        <v>0.77638888888888891</v>
      </c>
      <c r="AG17" s="118">
        <v>0.79166666666666663</v>
      </c>
      <c r="AH17" s="118">
        <v>0.82291666666666663</v>
      </c>
      <c r="AI17" s="118">
        <v>0.85069444444444442</v>
      </c>
      <c r="AJ17" s="118">
        <v>0.88541666666666663</v>
      </c>
      <c r="AK17" s="118">
        <v>0.90972222222222221</v>
      </c>
      <c r="AL17" s="118">
        <v>0.94097222222222221</v>
      </c>
      <c r="AM17" s="125"/>
      <c r="AN17" s="110"/>
      <c r="AO17" s="110"/>
      <c r="AP17" s="110"/>
      <c r="AQ17" s="110"/>
      <c r="AR17" s="110"/>
      <c r="AS17" s="110"/>
      <c r="AT17" s="110"/>
      <c r="AU17" s="110"/>
    </row>
    <row r="18" spans="1:48" ht="18" customHeight="1" x14ac:dyDescent="0.25">
      <c r="A18" s="106"/>
      <c r="B18" s="115" t="s">
        <v>45</v>
      </c>
      <c r="C18" s="116" t="s">
        <v>4</v>
      </c>
      <c r="D18" s="118">
        <v>0.24930555555555556</v>
      </c>
      <c r="E18" s="118">
        <v>0.25694444444444442</v>
      </c>
      <c r="F18" s="118">
        <v>0.29722222222222222</v>
      </c>
      <c r="G18" s="118">
        <v>0.30555555555555558</v>
      </c>
      <c r="H18" s="118">
        <v>0.31319444444444444</v>
      </c>
      <c r="I18" s="118">
        <v>0.32916666666666666</v>
      </c>
      <c r="J18" s="118">
        <v>0.34583333333333333</v>
      </c>
      <c r="K18" s="118">
        <v>0.36180555555555555</v>
      </c>
      <c r="L18" s="118">
        <v>0.38819444444444445</v>
      </c>
      <c r="M18" s="118">
        <v>0.42083333333333334</v>
      </c>
      <c r="N18" s="118">
        <v>0.45902777777777776</v>
      </c>
      <c r="O18" s="118">
        <v>0.48680555555555555</v>
      </c>
      <c r="P18" s="118">
        <v>0.52500000000000002</v>
      </c>
      <c r="Q18" s="118">
        <v>0.55625000000000002</v>
      </c>
      <c r="R18" s="118">
        <v>0.60902777777777772</v>
      </c>
      <c r="S18" s="118">
        <v>0.64027777777777772</v>
      </c>
      <c r="T18" s="118">
        <v>0.65763888888888888</v>
      </c>
      <c r="U18" s="118">
        <v>0.67500000000000004</v>
      </c>
      <c r="V18" s="118">
        <v>0.69236111111111109</v>
      </c>
      <c r="W18" s="118">
        <v>0.71736111111111112</v>
      </c>
      <c r="X18" s="118">
        <v>0.72499999999999998</v>
      </c>
      <c r="Y18" s="118">
        <v>0.74027777777777781</v>
      </c>
      <c r="Z18" s="118">
        <v>0.75555555555555554</v>
      </c>
      <c r="AA18" s="118">
        <v>0.7631944444444444</v>
      </c>
      <c r="AB18" s="118">
        <v>0.77083333333333337</v>
      </c>
      <c r="AC18" s="118">
        <v>0.77847222222222223</v>
      </c>
      <c r="AD18" s="118">
        <v>0.79374999999999996</v>
      </c>
      <c r="AE18" s="118">
        <v>0.80138888888888893</v>
      </c>
      <c r="AF18" s="118">
        <v>0.80902777777777779</v>
      </c>
      <c r="AG18" s="118">
        <v>0.82430555555555551</v>
      </c>
      <c r="AH18" s="118">
        <v>0.85555555555555551</v>
      </c>
      <c r="AI18" s="118">
        <v>0.8833333333333333</v>
      </c>
      <c r="AJ18" s="118">
        <v>0.91805555555555551</v>
      </c>
      <c r="AK18" s="118">
        <v>0.94236111111111109</v>
      </c>
      <c r="AL18" s="118">
        <v>0.97361111111111109</v>
      </c>
      <c r="AM18" s="106"/>
      <c r="AN18" s="110"/>
      <c r="AO18" s="110"/>
      <c r="AP18" s="110"/>
      <c r="AQ18" s="110"/>
      <c r="AR18" s="110"/>
      <c r="AS18" s="110"/>
      <c r="AT18" s="110"/>
      <c r="AU18" s="110"/>
    </row>
    <row r="19" spans="1:48" ht="18" customHeight="1" x14ac:dyDescent="0.25">
      <c r="A19" s="106"/>
      <c r="B19" s="115" t="s">
        <v>44</v>
      </c>
      <c r="C19" s="116" t="s">
        <v>4</v>
      </c>
      <c r="D19" s="118">
        <v>0.25</v>
      </c>
      <c r="E19" s="118">
        <v>0.25763888888888886</v>
      </c>
      <c r="F19" s="118">
        <v>0.29791666666666666</v>
      </c>
      <c r="G19" s="118">
        <v>0.30625000000000002</v>
      </c>
      <c r="H19" s="118">
        <v>0.31388888888888888</v>
      </c>
      <c r="I19" s="118">
        <v>0.3298611111111111</v>
      </c>
      <c r="J19" s="118">
        <v>0.34652777777777777</v>
      </c>
      <c r="K19" s="118">
        <v>0.36249999999999999</v>
      </c>
      <c r="L19" s="118">
        <v>0.3888888888888889</v>
      </c>
      <c r="M19" s="118">
        <v>0.42152777777777778</v>
      </c>
      <c r="N19" s="118">
        <v>0.4597222222222222</v>
      </c>
      <c r="O19" s="118">
        <v>0.48749999999999999</v>
      </c>
      <c r="P19" s="118">
        <v>0.52569444444444446</v>
      </c>
      <c r="Q19" s="118">
        <v>0.55694444444444446</v>
      </c>
      <c r="R19" s="118">
        <v>0.61041666666666672</v>
      </c>
      <c r="S19" s="118">
        <v>0.64166666666666672</v>
      </c>
      <c r="T19" s="118">
        <v>0.65902777777777777</v>
      </c>
      <c r="U19" s="118">
        <v>0.67638888888888893</v>
      </c>
      <c r="V19" s="118">
        <v>0.69374999999999998</v>
      </c>
      <c r="W19" s="118">
        <v>0.71875</v>
      </c>
      <c r="X19" s="118">
        <v>0.72638888888888886</v>
      </c>
      <c r="Y19" s="118">
        <v>0.7416666666666667</v>
      </c>
      <c r="Z19" s="118">
        <v>0.75694444444444442</v>
      </c>
      <c r="AA19" s="118">
        <v>0.76458333333333328</v>
      </c>
      <c r="AB19" s="118">
        <v>0.77222222222222225</v>
      </c>
      <c r="AC19" s="118">
        <v>0.77986111111111112</v>
      </c>
      <c r="AD19" s="118">
        <v>0.79513888888888884</v>
      </c>
      <c r="AE19" s="118">
        <v>0.80277777777777781</v>
      </c>
      <c r="AF19" s="118">
        <v>0.81041666666666667</v>
      </c>
      <c r="AG19" s="118">
        <v>0.8256944444444444</v>
      </c>
      <c r="AH19" s="118">
        <v>0.8569444444444444</v>
      </c>
      <c r="AI19" s="118">
        <v>0.88472222222222219</v>
      </c>
      <c r="AJ19" s="118">
        <v>0.9194444444444444</v>
      </c>
      <c r="AK19" s="118">
        <v>0.94374999999999998</v>
      </c>
      <c r="AL19" s="118">
        <v>0.97499999999999998</v>
      </c>
      <c r="AM19" s="106"/>
      <c r="AN19" s="110"/>
      <c r="AO19" s="110"/>
      <c r="AP19" s="110"/>
      <c r="AQ19" s="110"/>
      <c r="AR19" s="110"/>
      <c r="AS19" s="110"/>
      <c r="AT19" s="110"/>
      <c r="AU19" s="110"/>
    </row>
    <row r="20" spans="1:48" ht="18" customHeight="1" x14ac:dyDescent="0.25">
      <c r="A20" s="106"/>
      <c r="B20" s="115" t="s">
        <v>43</v>
      </c>
      <c r="C20" s="116" t="s">
        <v>4</v>
      </c>
      <c r="D20" s="118">
        <v>0.25138888888888888</v>
      </c>
      <c r="E20" s="118">
        <v>0.2590277777777778</v>
      </c>
      <c r="F20" s="118">
        <v>0.29930555555555555</v>
      </c>
      <c r="G20" s="118">
        <v>0.30763888888888891</v>
      </c>
      <c r="H20" s="118">
        <v>0.31527777777777777</v>
      </c>
      <c r="I20" s="118">
        <v>0.33124999999999999</v>
      </c>
      <c r="J20" s="118">
        <v>0.34791666666666665</v>
      </c>
      <c r="K20" s="118">
        <v>0.36388888888888887</v>
      </c>
      <c r="L20" s="118">
        <v>0.39027777777777778</v>
      </c>
      <c r="M20" s="118">
        <v>0.42291666666666666</v>
      </c>
      <c r="N20" s="118">
        <v>0.46111111111111114</v>
      </c>
      <c r="O20" s="118">
        <v>0.48888888888888887</v>
      </c>
      <c r="P20" s="118">
        <v>0.52708333333333335</v>
      </c>
      <c r="Q20" s="118">
        <v>0.55833333333333335</v>
      </c>
      <c r="R20" s="118">
        <v>0.6118055555555556</v>
      </c>
      <c r="S20" s="118">
        <v>0.6430555555555556</v>
      </c>
      <c r="T20" s="118">
        <v>0.66041666666666665</v>
      </c>
      <c r="U20" s="118">
        <v>0.67777777777777781</v>
      </c>
      <c r="V20" s="118">
        <v>0.69513888888888886</v>
      </c>
      <c r="W20" s="118">
        <v>0.72013888888888888</v>
      </c>
      <c r="X20" s="118">
        <v>0.72777777777777775</v>
      </c>
      <c r="Y20" s="118">
        <v>0.74305555555555558</v>
      </c>
      <c r="Z20" s="118">
        <v>0.7583333333333333</v>
      </c>
      <c r="AA20" s="118">
        <v>0.76597222222222228</v>
      </c>
      <c r="AB20" s="118">
        <v>0.77361111111111114</v>
      </c>
      <c r="AC20" s="118">
        <v>0.78125</v>
      </c>
      <c r="AD20" s="118">
        <v>0.79652777777777772</v>
      </c>
      <c r="AE20" s="118">
        <v>0.8041666666666667</v>
      </c>
      <c r="AF20" s="118">
        <v>0.81180555555555556</v>
      </c>
      <c r="AG20" s="118">
        <v>0.82708333333333328</v>
      </c>
      <c r="AH20" s="118">
        <v>0.85833333333333328</v>
      </c>
      <c r="AI20" s="118">
        <v>0.88611111111111107</v>
      </c>
      <c r="AJ20" s="118">
        <v>0.92083333333333328</v>
      </c>
      <c r="AK20" s="118">
        <v>0.94513888888888886</v>
      </c>
      <c r="AL20" s="118">
        <v>0.97638888888888886</v>
      </c>
      <c r="AM20" s="106"/>
      <c r="AN20" s="110"/>
      <c r="AO20" s="110"/>
      <c r="AP20" s="110"/>
      <c r="AQ20" s="110"/>
      <c r="AR20" s="110"/>
      <c r="AS20" s="110"/>
      <c r="AT20" s="110"/>
      <c r="AU20" s="110"/>
    </row>
    <row r="21" spans="1:48" ht="18" customHeight="1" x14ac:dyDescent="0.25">
      <c r="A21" s="106"/>
      <c r="B21" s="115" t="s">
        <v>42</v>
      </c>
      <c r="C21" s="116" t="s">
        <v>4</v>
      </c>
      <c r="D21" s="118">
        <v>0.25277777777777777</v>
      </c>
      <c r="E21" s="118">
        <v>0.26041666666666669</v>
      </c>
      <c r="F21" s="118">
        <v>0.30069444444444443</v>
      </c>
      <c r="G21" s="118">
        <v>0.30902777777777779</v>
      </c>
      <c r="H21" s="118">
        <v>0.31666666666666665</v>
      </c>
      <c r="I21" s="118">
        <v>0.33263888888888887</v>
      </c>
      <c r="J21" s="118">
        <v>0.34930555555555554</v>
      </c>
      <c r="K21" s="118">
        <v>0.36527777777777776</v>
      </c>
      <c r="L21" s="118">
        <v>0.39166666666666666</v>
      </c>
      <c r="M21" s="118">
        <v>0.42430555555555555</v>
      </c>
      <c r="N21" s="118">
        <v>0.46250000000000002</v>
      </c>
      <c r="O21" s="118">
        <v>0.49027777777777776</v>
      </c>
      <c r="P21" s="118">
        <v>0.52847222222222223</v>
      </c>
      <c r="Q21" s="118">
        <v>0.55972222222222223</v>
      </c>
      <c r="R21" s="118">
        <v>0.61319444444444449</v>
      </c>
      <c r="S21" s="118">
        <v>0.64444444444444449</v>
      </c>
      <c r="T21" s="118">
        <v>0.66180555555555554</v>
      </c>
      <c r="U21" s="118">
        <v>0.6791666666666667</v>
      </c>
      <c r="V21" s="118">
        <v>0.69652777777777775</v>
      </c>
      <c r="W21" s="118">
        <v>0.72152777777777777</v>
      </c>
      <c r="X21" s="118">
        <v>0.72916666666666663</v>
      </c>
      <c r="Y21" s="118">
        <v>0.74444444444444446</v>
      </c>
      <c r="Z21" s="118">
        <v>0.75972222222222219</v>
      </c>
      <c r="AA21" s="118">
        <v>0.76736111111111116</v>
      </c>
      <c r="AB21" s="118">
        <v>0.77500000000000002</v>
      </c>
      <c r="AC21" s="118">
        <v>0.78263888888888888</v>
      </c>
      <c r="AD21" s="118">
        <v>0.79791666666666672</v>
      </c>
      <c r="AE21" s="118">
        <v>0.80555555555555558</v>
      </c>
      <c r="AF21" s="118">
        <v>0.81319444444444444</v>
      </c>
      <c r="AG21" s="118">
        <v>0.82847222222222228</v>
      </c>
      <c r="AH21" s="118">
        <v>0.85972222222222228</v>
      </c>
      <c r="AI21" s="118">
        <v>0.88749999999999996</v>
      </c>
      <c r="AJ21" s="118">
        <v>0.92222222222222228</v>
      </c>
      <c r="AK21" s="118">
        <v>0.94652777777777775</v>
      </c>
      <c r="AL21" s="118">
        <v>0.97777777777777775</v>
      </c>
      <c r="AM21" s="106"/>
      <c r="AN21" s="110"/>
      <c r="AO21" s="110"/>
      <c r="AP21" s="110"/>
      <c r="AQ21" s="110"/>
      <c r="AR21" s="110"/>
      <c r="AS21" s="110"/>
      <c r="AT21" s="110"/>
      <c r="AU21" s="110"/>
    </row>
    <row r="22" spans="1:48" ht="18" customHeight="1" x14ac:dyDescent="0.25">
      <c r="A22" s="106"/>
      <c r="B22" s="115" t="s">
        <v>41</v>
      </c>
      <c r="C22" s="116" t="s">
        <v>4</v>
      </c>
      <c r="D22" s="118">
        <v>0.25416666666666665</v>
      </c>
      <c r="E22" s="118">
        <v>0.26180555555555557</v>
      </c>
      <c r="F22" s="118">
        <v>0.30208333333333331</v>
      </c>
      <c r="G22" s="118">
        <v>0.31041666666666667</v>
      </c>
      <c r="H22" s="118">
        <v>0.31805555555555554</v>
      </c>
      <c r="I22" s="118">
        <v>0.33402777777777776</v>
      </c>
      <c r="J22" s="118">
        <v>0.35069444444444442</v>
      </c>
      <c r="K22" s="118">
        <v>0.36666666666666664</v>
      </c>
      <c r="L22" s="118">
        <v>0.39305555555555555</v>
      </c>
      <c r="M22" s="118">
        <v>0.42569444444444443</v>
      </c>
      <c r="N22" s="118">
        <v>0.46388888888888891</v>
      </c>
      <c r="O22" s="118">
        <v>0.49166666666666664</v>
      </c>
      <c r="P22" s="118">
        <v>0.52986111111111112</v>
      </c>
      <c r="Q22" s="118">
        <v>0.56111111111111112</v>
      </c>
      <c r="R22" s="118">
        <v>0.61458333333333337</v>
      </c>
      <c r="S22" s="118">
        <v>0.64583333333333337</v>
      </c>
      <c r="T22" s="118">
        <v>0.66319444444444442</v>
      </c>
      <c r="U22" s="118">
        <v>0.68055555555555558</v>
      </c>
      <c r="V22" s="118">
        <v>0.69791666666666663</v>
      </c>
      <c r="W22" s="118">
        <v>0.72291666666666665</v>
      </c>
      <c r="X22" s="118">
        <v>0.73055555555555551</v>
      </c>
      <c r="Y22" s="118">
        <v>0.74583333333333335</v>
      </c>
      <c r="Z22" s="118">
        <v>0.76111111111111107</v>
      </c>
      <c r="AA22" s="118">
        <v>0.76875000000000004</v>
      </c>
      <c r="AB22" s="118">
        <v>0.77638888888888891</v>
      </c>
      <c r="AC22" s="118">
        <v>0.78402777777777777</v>
      </c>
      <c r="AD22" s="118">
        <v>0.7993055555555556</v>
      </c>
      <c r="AE22" s="118">
        <v>0.80694444444444446</v>
      </c>
      <c r="AF22" s="118">
        <v>0.81458333333333333</v>
      </c>
      <c r="AG22" s="118">
        <v>0.82986111111111116</v>
      </c>
      <c r="AH22" s="118">
        <v>0.86111111111111116</v>
      </c>
      <c r="AI22" s="118">
        <v>0.88888888888888884</v>
      </c>
      <c r="AJ22" s="118">
        <v>0.92361111111111116</v>
      </c>
      <c r="AK22" s="118">
        <v>0.94791666666666663</v>
      </c>
      <c r="AL22" s="118">
        <v>0.97916666666666663</v>
      </c>
      <c r="AM22" s="106"/>
      <c r="AN22" s="110"/>
      <c r="AO22" s="110"/>
      <c r="AP22" s="110"/>
      <c r="AQ22" s="110"/>
      <c r="AR22" s="110"/>
      <c r="AS22" s="110"/>
      <c r="AT22" s="110"/>
      <c r="AU22" s="110"/>
    </row>
    <row r="23" spans="1:48" ht="18" customHeight="1" x14ac:dyDescent="0.25">
      <c r="A23" s="106"/>
      <c r="B23" s="115" t="s">
        <v>40</v>
      </c>
      <c r="C23" s="116" t="s">
        <v>4</v>
      </c>
      <c r="D23" s="118">
        <v>0.25555555555555554</v>
      </c>
      <c r="E23" s="118">
        <v>0.26319444444444445</v>
      </c>
      <c r="F23" s="118">
        <v>0.3034722222222222</v>
      </c>
      <c r="G23" s="118">
        <v>0.31180555555555556</v>
      </c>
      <c r="H23" s="118">
        <v>0.31944444444444442</v>
      </c>
      <c r="I23" s="118">
        <v>0.33541666666666664</v>
      </c>
      <c r="J23" s="118">
        <v>0.35208333333333336</v>
      </c>
      <c r="K23" s="118">
        <v>0.36805555555555558</v>
      </c>
      <c r="L23" s="118">
        <v>0.39444444444444443</v>
      </c>
      <c r="M23" s="118">
        <v>0.42708333333333331</v>
      </c>
      <c r="N23" s="118">
        <v>0.46527777777777779</v>
      </c>
      <c r="O23" s="118">
        <v>0.49305555555555558</v>
      </c>
      <c r="P23" s="118">
        <v>0.53125</v>
      </c>
      <c r="Q23" s="118">
        <v>0.5625</v>
      </c>
      <c r="R23" s="118">
        <v>0.61527777777777781</v>
      </c>
      <c r="S23" s="118">
        <v>0.64652777777777781</v>
      </c>
      <c r="T23" s="118">
        <v>0.66388888888888886</v>
      </c>
      <c r="U23" s="118">
        <v>0.68125000000000002</v>
      </c>
      <c r="V23" s="118">
        <v>0.69861111111111107</v>
      </c>
      <c r="W23" s="118">
        <v>0.72361111111111109</v>
      </c>
      <c r="X23" s="118">
        <v>0.73124999999999996</v>
      </c>
      <c r="Y23" s="118">
        <v>0.74652777777777779</v>
      </c>
      <c r="Z23" s="118">
        <v>0.76180555555555551</v>
      </c>
      <c r="AA23" s="118">
        <v>0.76944444444444449</v>
      </c>
      <c r="AB23" s="118">
        <v>0.77708333333333335</v>
      </c>
      <c r="AC23" s="118">
        <v>0.78472222222222221</v>
      </c>
      <c r="AD23" s="118">
        <v>0.8</v>
      </c>
      <c r="AE23" s="118">
        <v>0.80763888888888891</v>
      </c>
      <c r="AF23" s="118">
        <v>0.81527777777777777</v>
      </c>
      <c r="AG23" s="118">
        <v>0.8305555555555556</v>
      </c>
      <c r="AH23" s="118">
        <v>0.8618055555555556</v>
      </c>
      <c r="AI23" s="118">
        <v>0.88958333333333328</v>
      </c>
      <c r="AJ23" s="118">
        <v>0.9243055555555556</v>
      </c>
      <c r="AK23" s="118">
        <v>0.94861111111111107</v>
      </c>
      <c r="AL23" s="118">
        <v>0.97986111111111107</v>
      </c>
      <c r="AM23" s="106"/>
      <c r="AN23" s="110"/>
      <c r="AO23" s="110"/>
      <c r="AP23" s="110"/>
      <c r="AQ23" s="110"/>
      <c r="AR23" s="110"/>
      <c r="AS23" s="110"/>
      <c r="AT23" s="110"/>
      <c r="AU23" s="110"/>
    </row>
    <row r="24" spans="1:48" ht="18" customHeight="1" x14ac:dyDescent="0.25">
      <c r="A24" s="106"/>
      <c r="B24" s="115" t="s">
        <v>39</v>
      </c>
      <c r="C24" s="116" t="s">
        <v>4</v>
      </c>
      <c r="D24" s="118">
        <v>0.25694444444444442</v>
      </c>
      <c r="E24" s="118">
        <v>0.26458333333333334</v>
      </c>
      <c r="F24" s="118">
        <v>0.30486111111111114</v>
      </c>
      <c r="G24" s="118">
        <v>0.31319444444444444</v>
      </c>
      <c r="H24" s="118">
        <v>0.32083333333333336</v>
      </c>
      <c r="I24" s="118">
        <v>0.33680555555555558</v>
      </c>
      <c r="J24" s="118">
        <v>0.35347222222222224</v>
      </c>
      <c r="K24" s="118">
        <v>0.36944444444444446</v>
      </c>
      <c r="L24" s="118">
        <v>0.39583333333333331</v>
      </c>
      <c r="M24" s="118">
        <v>0.4284722222222222</v>
      </c>
      <c r="N24" s="118">
        <v>0.46666666666666667</v>
      </c>
      <c r="O24" s="118">
        <v>0.49444444444444446</v>
      </c>
      <c r="P24" s="118">
        <v>0.53263888888888888</v>
      </c>
      <c r="Q24" s="118">
        <v>0.56388888888888888</v>
      </c>
      <c r="R24" s="118">
        <v>0.6166666666666667</v>
      </c>
      <c r="S24" s="118">
        <v>0.6479166666666667</v>
      </c>
      <c r="T24" s="118">
        <v>0.66527777777777775</v>
      </c>
      <c r="U24" s="118">
        <v>0.68263888888888891</v>
      </c>
      <c r="V24" s="118">
        <v>0.7</v>
      </c>
      <c r="W24" s="118">
        <v>0.72499999999999998</v>
      </c>
      <c r="X24" s="118">
        <v>0.73263888888888884</v>
      </c>
      <c r="Y24" s="118">
        <v>0.74791666666666667</v>
      </c>
      <c r="Z24" s="118">
        <v>0.7631944444444444</v>
      </c>
      <c r="AA24" s="118">
        <v>0.77083333333333337</v>
      </c>
      <c r="AB24" s="118">
        <v>0.77847222222222223</v>
      </c>
      <c r="AC24" s="118">
        <v>0.78611111111111109</v>
      </c>
      <c r="AD24" s="118">
        <v>0.80138888888888893</v>
      </c>
      <c r="AE24" s="118">
        <v>0.80902777777777779</v>
      </c>
      <c r="AF24" s="118">
        <v>0.81666666666666665</v>
      </c>
      <c r="AG24" s="118">
        <v>0.83194444444444449</v>
      </c>
      <c r="AH24" s="118">
        <v>0.86319444444444449</v>
      </c>
      <c r="AI24" s="118">
        <v>0.89097222222222228</v>
      </c>
      <c r="AJ24" s="118">
        <v>0.92569444444444449</v>
      </c>
      <c r="AK24" s="118">
        <v>0.95</v>
      </c>
      <c r="AL24" s="118">
        <v>0.98124999999999996</v>
      </c>
      <c r="AM24" s="106"/>
      <c r="AN24" s="110"/>
      <c r="AO24" s="110"/>
      <c r="AP24" s="110"/>
      <c r="AQ24" s="110"/>
      <c r="AR24" s="110"/>
      <c r="AS24" s="110"/>
      <c r="AT24" s="110"/>
      <c r="AU24" s="110"/>
    </row>
    <row r="25" spans="1:48" ht="18" customHeight="1" x14ac:dyDescent="0.25">
      <c r="A25" s="106"/>
      <c r="B25" s="115" t="s">
        <v>37</v>
      </c>
      <c r="C25" s="116" t="s">
        <v>5</v>
      </c>
      <c r="D25" s="118">
        <v>0.25833333333333336</v>
      </c>
      <c r="E25" s="118">
        <v>0.26597222222222222</v>
      </c>
      <c r="F25" s="118">
        <v>0.30625000000000002</v>
      </c>
      <c r="G25" s="118">
        <v>0.31458333333333333</v>
      </c>
      <c r="H25" s="118">
        <v>0.32222222222222224</v>
      </c>
      <c r="I25" s="118">
        <v>0.33819444444444446</v>
      </c>
      <c r="J25" s="118">
        <v>0.35486111111111113</v>
      </c>
      <c r="K25" s="118">
        <v>0.37083333333333335</v>
      </c>
      <c r="L25" s="118">
        <v>0.3972222222222222</v>
      </c>
      <c r="M25" s="118">
        <v>0.42986111111111114</v>
      </c>
      <c r="N25" s="118">
        <v>0.46805555555555556</v>
      </c>
      <c r="O25" s="118">
        <v>0.49583333333333335</v>
      </c>
      <c r="P25" s="118">
        <v>0.53402777777777777</v>
      </c>
      <c r="Q25" s="118">
        <v>0.56527777777777777</v>
      </c>
      <c r="R25" s="118">
        <v>0.61805555555555558</v>
      </c>
      <c r="S25" s="118">
        <v>0.64930555555555558</v>
      </c>
      <c r="T25" s="118">
        <v>0.66666666666666663</v>
      </c>
      <c r="U25" s="118">
        <v>0.68402777777777779</v>
      </c>
      <c r="V25" s="118">
        <v>0.70138888888888884</v>
      </c>
      <c r="W25" s="118">
        <v>0.72638888888888886</v>
      </c>
      <c r="X25" s="118">
        <v>0.73402777777777772</v>
      </c>
      <c r="Y25" s="118">
        <v>0.74930555555555556</v>
      </c>
      <c r="Z25" s="118">
        <v>0.76458333333333328</v>
      </c>
      <c r="AA25" s="118">
        <v>0.77222222222222225</v>
      </c>
      <c r="AB25" s="118">
        <v>0.77986111111111112</v>
      </c>
      <c r="AC25" s="118">
        <v>0.78749999999999998</v>
      </c>
      <c r="AD25" s="118">
        <v>0.80277777777777781</v>
      </c>
      <c r="AE25" s="118">
        <v>0.81041666666666667</v>
      </c>
      <c r="AF25" s="118">
        <v>0.81805555555555554</v>
      </c>
      <c r="AG25" s="118">
        <v>0.83333333333333337</v>
      </c>
      <c r="AH25" s="118">
        <v>0.86458333333333337</v>
      </c>
      <c r="AI25" s="118">
        <v>0.89236111111111116</v>
      </c>
      <c r="AJ25" s="118">
        <v>0.92708333333333337</v>
      </c>
      <c r="AK25" s="118">
        <v>0.95138888888888884</v>
      </c>
      <c r="AL25" s="118">
        <v>0.98263888888888884</v>
      </c>
      <c r="AM25" s="106"/>
      <c r="AN25" s="110"/>
      <c r="AO25" s="110"/>
      <c r="AP25" s="110"/>
      <c r="AQ25" s="110"/>
      <c r="AR25" s="110"/>
      <c r="AS25" s="110"/>
      <c r="AT25" s="110"/>
      <c r="AU25" s="110"/>
    </row>
    <row r="26" spans="1:48" ht="18" customHeight="1" x14ac:dyDescent="0.25">
      <c r="A26" s="106"/>
      <c r="AV26" s="106"/>
    </row>
  </sheetData>
  <pageMargins left="0.7" right="0.7" top="0.75" bottom="0.75" header="0" footer="0"/>
  <pageSetup paperSize="8"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O26"/>
  <sheetViews>
    <sheetView showGridLines="0" zoomScale="75" zoomScaleNormal="75" zoomScaleSheetLayoutView="70" workbookViewId="0">
      <pane xSplit="2" topLeftCell="C1" activePane="topRight" state="frozen"/>
      <selection activeCell="G21" sqref="G21"/>
      <selection pane="topRight" activeCell="I8" sqref="I8"/>
    </sheetView>
  </sheetViews>
  <sheetFormatPr defaultColWidth="12.59765625" defaultRowHeight="18" customHeight="1" x14ac:dyDescent="0.25"/>
  <cols>
    <col min="1" max="1" width="2.19921875" style="110" customWidth="1"/>
    <col min="2" max="2" width="20.19921875" style="113" customWidth="1"/>
    <col min="3" max="3" width="8.59765625" style="113" customWidth="1"/>
    <col min="4" max="4" width="9.5" style="113" bestFit="1" customWidth="1"/>
    <col min="5" max="5" width="10.19921875" style="113" customWidth="1"/>
    <col min="6" max="6" width="10.19921875" style="113" bestFit="1" customWidth="1"/>
    <col min="7" max="40" width="10.5" style="113" customWidth="1"/>
    <col min="41" max="41" width="2.19921875" style="110" customWidth="1"/>
    <col min="42" max="16384" width="12.59765625" style="113"/>
  </cols>
  <sheetData>
    <row r="1" spans="1:41" s="109" customFormat="1" ht="18" customHeight="1" thickBot="1" x14ac:dyDescent="0.3">
      <c r="A1" s="106"/>
      <c r="B1" s="107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O1" s="106"/>
    </row>
    <row r="2" spans="1:41" s="127" customFormat="1" ht="21.75" customHeight="1" x14ac:dyDescent="0.25">
      <c r="A2" s="111"/>
      <c r="B2" s="132" t="str">
        <f>'D01 (Mon-Fri)'!B2</f>
        <v>Route D01: Khayelitsha East - Civic Centre</v>
      </c>
      <c r="C2" s="133"/>
      <c r="D2" s="133"/>
      <c r="E2" s="134"/>
      <c r="F2" s="134"/>
      <c r="G2" s="133"/>
      <c r="H2" s="133"/>
      <c r="I2" s="134"/>
      <c r="J2" s="133"/>
      <c r="K2" s="133"/>
      <c r="L2" s="134"/>
      <c r="M2" s="133"/>
      <c r="N2" s="133"/>
      <c r="O2" s="134"/>
      <c r="P2" s="133"/>
      <c r="Q2" s="133"/>
      <c r="R2" s="134"/>
      <c r="S2" s="133"/>
      <c r="T2" s="133"/>
      <c r="U2" s="134"/>
      <c r="V2" s="133"/>
      <c r="W2" s="133"/>
      <c r="X2" s="134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41"/>
      <c r="AL2" s="131"/>
      <c r="AM2" s="131"/>
      <c r="AN2" s="131"/>
      <c r="AO2" s="111"/>
    </row>
    <row r="3" spans="1:41" s="128" customFormat="1" ht="21.75" customHeight="1" x14ac:dyDescent="0.25">
      <c r="A3" s="112"/>
      <c r="B3" s="135" t="str">
        <f>'D01 (Mon-Fri)'!B3</f>
        <v>Timetable effective 20 May 2026</v>
      </c>
      <c r="C3" s="136"/>
      <c r="D3" s="136"/>
      <c r="E3" s="137"/>
      <c r="F3" s="142"/>
      <c r="G3" s="136"/>
      <c r="H3" s="136"/>
      <c r="I3" s="142"/>
      <c r="J3" s="136"/>
      <c r="K3" s="136"/>
      <c r="L3" s="142"/>
      <c r="M3" s="136"/>
      <c r="N3" s="136"/>
      <c r="O3" s="142"/>
      <c r="P3" s="136"/>
      <c r="Q3" s="136"/>
      <c r="R3" s="142"/>
      <c r="S3" s="136"/>
      <c r="T3" s="136"/>
      <c r="U3" s="142"/>
      <c r="V3" s="136"/>
      <c r="W3" s="136"/>
      <c r="X3" s="142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43"/>
      <c r="AL3" s="130"/>
      <c r="AM3" s="130"/>
      <c r="AN3" s="130"/>
      <c r="AO3" s="112"/>
    </row>
    <row r="4" spans="1:41" s="127" customFormat="1" ht="21.75" customHeight="1" thickBot="1" x14ac:dyDescent="0.3">
      <c r="A4" s="111"/>
      <c r="B4" s="138" t="s">
        <v>59</v>
      </c>
      <c r="C4" s="139"/>
      <c r="D4" s="139"/>
      <c r="E4" s="140"/>
      <c r="F4" s="140"/>
      <c r="G4" s="139"/>
      <c r="H4" s="139"/>
      <c r="I4" s="140"/>
      <c r="J4" s="139"/>
      <c r="K4" s="139"/>
      <c r="L4" s="140"/>
      <c r="M4" s="139"/>
      <c r="N4" s="139"/>
      <c r="O4" s="140"/>
      <c r="P4" s="139"/>
      <c r="Q4" s="139"/>
      <c r="R4" s="140"/>
      <c r="S4" s="139"/>
      <c r="T4" s="139"/>
      <c r="U4" s="140"/>
      <c r="V4" s="139"/>
      <c r="W4" s="139"/>
      <c r="X4" s="140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44"/>
      <c r="AL4" s="131"/>
      <c r="AM4" s="131"/>
      <c r="AN4" s="131"/>
      <c r="AO4" s="111"/>
    </row>
    <row r="5" spans="1:41" ht="18" customHeight="1" x14ac:dyDescent="0.25">
      <c r="A5" s="106"/>
      <c r="AO5" s="106"/>
    </row>
    <row r="6" spans="1:41" s="129" customFormat="1" ht="18" customHeight="1" x14ac:dyDescent="0.25">
      <c r="A6" s="117"/>
      <c r="B6" s="126" t="s">
        <v>37</v>
      </c>
      <c r="C6" s="120" t="s">
        <v>4</v>
      </c>
      <c r="D6" s="118">
        <v>0.21180555555555555</v>
      </c>
      <c r="E6" s="118">
        <v>0.2326388888888889</v>
      </c>
      <c r="F6" s="118">
        <v>0.25347222222222221</v>
      </c>
      <c r="G6" s="118">
        <v>0.27430555555555558</v>
      </c>
      <c r="H6" s="118">
        <v>0.2951388888888889</v>
      </c>
      <c r="I6" s="118">
        <v>0.31597222222222221</v>
      </c>
      <c r="J6" s="118">
        <v>0.33680555555555558</v>
      </c>
      <c r="K6" s="118">
        <v>0.3576388888888889</v>
      </c>
      <c r="L6" s="118">
        <v>0.37847222222222221</v>
      </c>
      <c r="M6" s="118">
        <v>0.39930555555555558</v>
      </c>
      <c r="N6" s="118">
        <v>0.4201388888888889</v>
      </c>
      <c r="O6" s="118">
        <v>0.44097222222222221</v>
      </c>
      <c r="P6" s="118">
        <v>0.46180555555555558</v>
      </c>
      <c r="Q6" s="118">
        <v>0.4826388888888889</v>
      </c>
      <c r="R6" s="118">
        <v>0.50347222222222221</v>
      </c>
      <c r="S6" s="118">
        <v>0.52430555555555558</v>
      </c>
      <c r="T6" s="118">
        <v>0.54513888888888884</v>
      </c>
      <c r="U6" s="118">
        <v>0.56597222222222221</v>
      </c>
      <c r="V6" s="118">
        <v>0.58680555555555558</v>
      </c>
      <c r="W6" s="118">
        <v>0.60763888888888884</v>
      </c>
      <c r="X6" s="118">
        <v>0.62847222222222221</v>
      </c>
      <c r="Y6" s="118">
        <v>0.64930555555555558</v>
      </c>
      <c r="Z6" s="118">
        <v>0.67013888888888884</v>
      </c>
      <c r="AA6" s="118">
        <v>0.69097222222222221</v>
      </c>
      <c r="AB6" s="118">
        <v>0.71180555555555558</v>
      </c>
      <c r="AC6" s="118">
        <v>0.73263888888888884</v>
      </c>
      <c r="AD6" s="118">
        <v>0.75347222222222221</v>
      </c>
      <c r="AE6" s="118">
        <v>0.77430555555555558</v>
      </c>
      <c r="AF6" s="118">
        <v>0.79513888888888884</v>
      </c>
      <c r="AG6" s="118">
        <v>0.81597222222222221</v>
      </c>
      <c r="AH6" s="118">
        <v>0.83680555555555558</v>
      </c>
      <c r="AI6" s="118">
        <v>0.85763888888888884</v>
      </c>
      <c r="AJ6" s="118">
        <v>0.87847222222222221</v>
      </c>
      <c r="AK6" s="118">
        <v>0.89930555555555558</v>
      </c>
      <c r="AL6" s="117"/>
    </row>
    <row r="7" spans="1:41" ht="18" customHeight="1" x14ac:dyDescent="0.25">
      <c r="B7" s="115" t="s">
        <v>39</v>
      </c>
      <c r="C7" s="116" t="s">
        <v>4</v>
      </c>
      <c r="D7" s="118">
        <v>0.21319444444444444</v>
      </c>
      <c r="E7" s="118">
        <v>0.23402777777777778</v>
      </c>
      <c r="F7" s="118">
        <v>0.25486111111111109</v>
      </c>
      <c r="G7" s="118">
        <v>0.27569444444444446</v>
      </c>
      <c r="H7" s="118">
        <v>0.29652777777777778</v>
      </c>
      <c r="I7" s="118">
        <v>0.31736111111111109</v>
      </c>
      <c r="J7" s="118">
        <v>0.33819444444444446</v>
      </c>
      <c r="K7" s="118">
        <v>0.35902777777777778</v>
      </c>
      <c r="L7" s="118">
        <v>0.37986111111111109</v>
      </c>
      <c r="M7" s="118">
        <v>0.40069444444444446</v>
      </c>
      <c r="N7" s="118">
        <v>0.42152777777777778</v>
      </c>
      <c r="O7" s="118">
        <v>0.44236111111111109</v>
      </c>
      <c r="P7" s="118">
        <v>0.46319444444444446</v>
      </c>
      <c r="Q7" s="118">
        <v>0.48402777777777778</v>
      </c>
      <c r="R7" s="118">
        <v>0.50486111111111109</v>
      </c>
      <c r="S7" s="118">
        <v>0.52569444444444446</v>
      </c>
      <c r="T7" s="118">
        <v>0.54652777777777772</v>
      </c>
      <c r="U7" s="118">
        <v>0.56736111111111109</v>
      </c>
      <c r="V7" s="118">
        <v>0.58819444444444446</v>
      </c>
      <c r="W7" s="118">
        <v>0.60902777777777772</v>
      </c>
      <c r="X7" s="118">
        <v>0.62986111111111109</v>
      </c>
      <c r="Y7" s="118">
        <v>0.65069444444444446</v>
      </c>
      <c r="Z7" s="118">
        <v>0.67152777777777772</v>
      </c>
      <c r="AA7" s="118">
        <v>0.69236111111111109</v>
      </c>
      <c r="AB7" s="118">
        <v>0.71319444444444446</v>
      </c>
      <c r="AC7" s="118">
        <v>0.73402777777777772</v>
      </c>
      <c r="AD7" s="118">
        <v>0.75486111111111109</v>
      </c>
      <c r="AE7" s="118">
        <v>0.77569444444444446</v>
      </c>
      <c r="AF7" s="118">
        <v>0.79652777777777772</v>
      </c>
      <c r="AG7" s="118">
        <v>0.81736111111111109</v>
      </c>
      <c r="AH7" s="118">
        <v>0.83819444444444446</v>
      </c>
      <c r="AI7" s="118">
        <v>0.85902777777777772</v>
      </c>
      <c r="AJ7" s="118">
        <v>0.87986111111111109</v>
      </c>
      <c r="AK7" s="118">
        <v>0.90069444444444446</v>
      </c>
      <c r="AL7" s="110"/>
      <c r="AO7" s="113"/>
    </row>
    <row r="8" spans="1:41" ht="18" customHeight="1" x14ac:dyDescent="0.25">
      <c r="B8" s="115" t="s">
        <v>40</v>
      </c>
      <c r="C8" s="116" t="s">
        <v>4</v>
      </c>
      <c r="D8" s="118">
        <v>0.21458333333333332</v>
      </c>
      <c r="E8" s="118">
        <v>0.23541666666666666</v>
      </c>
      <c r="F8" s="118">
        <v>0.25624999999999998</v>
      </c>
      <c r="G8" s="118">
        <v>0.27708333333333335</v>
      </c>
      <c r="H8" s="118">
        <v>0.29791666666666666</v>
      </c>
      <c r="I8" s="118">
        <v>0.31874999999999998</v>
      </c>
      <c r="J8" s="118">
        <v>0.33958333333333335</v>
      </c>
      <c r="K8" s="118">
        <v>0.36041666666666666</v>
      </c>
      <c r="L8" s="118">
        <v>0.38124999999999998</v>
      </c>
      <c r="M8" s="118">
        <v>0.40208333333333335</v>
      </c>
      <c r="N8" s="118">
        <v>0.42291666666666666</v>
      </c>
      <c r="O8" s="118">
        <v>0.44374999999999998</v>
      </c>
      <c r="P8" s="118">
        <v>0.46458333333333335</v>
      </c>
      <c r="Q8" s="118">
        <v>0.48541666666666666</v>
      </c>
      <c r="R8" s="118">
        <v>0.50624999999999998</v>
      </c>
      <c r="S8" s="118">
        <v>0.52708333333333335</v>
      </c>
      <c r="T8" s="118">
        <v>0.54791666666666672</v>
      </c>
      <c r="U8" s="118">
        <v>0.56874999999999998</v>
      </c>
      <c r="V8" s="118">
        <v>0.58958333333333335</v>
      </c>
      <c r="W8" s="118">
        <v>0.61041666666666672</v>
      </c>
      <c r="X8" s="118">
        <v>0.63124999999999998</v>
      </c>
      <c r="Y8" s="118">
        <v>0.65208333333333335</v>
      </c>
      <c r="Z8" s="118">
        <v>0.67291666666666672</v>
      </c>
      <c r="AA8" s="118">
        <v>0.69374999999999998</v>
      </c>
      <c r="AB8" s="118">
        <v>0.71458333333333335</v>
      </c>
      <c r="AC8" s="118">
        <v>0.73541666666666672</v>
      </c>
      <c r="AD8" s="118">
        <v>0.75624999999999998</v>
      </c>
      <c r="AE8" s="118">
        <v>0.77708333333333335</v>
      </c>
      <c r="AF8" s="118">
        <v>0.79791666666666672</v>
      </c>
      <c r="AG8" s="118">
        <v>0.81874999999999998</v>
      </c>
      <c r="AH8" s="118">
        <v>0.83958333333333335</v>
      </c>
      <c r="AI8" s="118">
        <v>0.86041666666666672</v>
      </c>
      <c r="AJ8" s="118">
        <v>0.88124999999999998</v>
      </c>
      <c r="AK8" s="118">
        <v>0.90208333333333335</v>
      </c>
      <c r="AL8" s="110"/>
      <c r="AO8" s="113"/>
    </row>
    <row r="9" spans="1:41" ht="18" customHeight="1" x14ac:dyDescent="0.25">
      <c r="A9" s="113"/>
      <c r="B9" s="115" t="s">
        <v>41</v>
      </c>
      <c r="C9" s="116" t="s">
        <v>4</v>
      </c>
      <c r="D9" s="118">
        <v>0.21597222222222223</v>
      </c>
      <c r="E9" s="118">
        <v>0.23680555555555555</v>
      </c>
      <c r="F9" s="118">
        <v>0.25763888888888886</v>
      </c>
      <c r="G9" s="118">
        <v>0.27847222222222223</v>
      </c>
      <c r="H9" s="118">
        <v>0.29930555555555555</v>
      </c>
      <c r="I9" s="118">
        <v>0.32013888888888886</v>
      </c>
      <c r="J9" s="118">
        <v>0.34097222222222223</v>
      </c>
      <c r="K9" s="118">
        <v>0.36180555555555555</v>
      </c>
      <c r="L9" s="118">
        <v>0.38263888888888886</v>
      </c>
      <c r="M9" s="118">
        <v>0.40347222222222223</v>
      </c>
      <c r="N9" s="118">
        <v>0.42430555555555555</v>
      </c>
      <c r="O9" s="118">
        <v>0.44513888888888886</v>
      </c>
      <c r="P9" s="118">
        <v>0.46597222222222223</v>
      </c>
      <c r="Q9" s="118">
        <v>0.48680555555555555</v>
      </c>
      <c r="R9" s="118">
        <v>0.50763888888888886</v>
      </c>
      <c r="S9" s="118">
        <v>0.52847222222222223</v>
      </c>
      <c r="T9" s="118">
        <v>0.5493055555555556</v>
      </c>
      <c r="U9" s="118">
        <v>0.57013888888888886</v>
      </c>
      <c r="V9" s="118">
        <v>0.59097222222222223</v>
      </c>
      <c r="W9" s="118">
        <v>0.6118055555555556</v>
      </c>
      <c r="X9" s="118">
        <v>0.63263888888888886</v>
      </c>
      <c r="Y9" s="118">
        <v>0.65347222222222223</v>
      </c>
      <c r="Z9" s="118">
        <v>0.6743055555555556</v>
      </c>
      <c r="AA9" s="118">
        <v>0.69513888888888886</v>
      </c>
      <c r="AB9" s="118">
        <v>0.71597222222222223</v>
      </c>
      <c r="AC9" s="118">
        <v>0.7368055555555556</v>
      </c>
      <c r="AD9" s="118">
        <v>0.75763888888888886</v>
      </c>
      <c r="AE9" s="118">
        <v>0.77847222222222223</v>
      </c>
      <c r="AF9" s="118">
        <v>0.7993055555555556</v>
      </c>
      <c r="AG9" s="118">
        <v>0.82013888888888886</v>
      </c>
      <c r="AH9" s="118">
        <v>0.84097222222222223</v>
      </c>
      <c r="AI9" s="118">
        <v>0.8618055555555556</v>
      </c>
      <c r="AJ9" s="118">
        <v>0.88263888888888886</v>
      </c>
      <c r="AK9" s="118">
        <v>0.90347222222222223</v>
      </c>
      <c r="AO9" s="113"/>
    </row>
    <row r="10" spans="1:41" ht="18" customHeight="1" x14ac:dyDescent="0.25">
      <c r="A10" s="113"/>
      <c r="B10" s="115" t="s">
        <v>42</v>
      </c>
      <c r="C10" s="116" t="s">
        <v>4</v>
      </c>
      <c r="D10" s="118">
        <v>0.21736111111111112</v>
      </c>
      <c r="E10" s="118">
        <v>0.23819444444444443</v>
      </c>
      <c r="F10" s="118">
        <v>0.2590277777777778</v>
      </c>
      <c r="G10" s="118">
        <v>0.27986111111111112</v>
      </c>
      <c r="H10" s="118">
        <v>0.30069444444444443</v>
      </c>
      <c r="I10" s="118">
        <v>0.3215277777777778</v>
      </c>
      <c r="J10" s="118">
        <v>0.34236111111111112</v>
      </c>
      <c r="K10" s="118">
        <v>0.36319444444444443</v>
      </c>
      <c r="L10" s="118">
        <v>0.3840277777777778</v>
      </c>
      <c r="M10" s="118">
        <v>0.40486111111111112</v>
      </c>
      <c r="N10" s="118">
        <v>0.42569444444444443</v>
      </c>
      <c r="O10" s="118">
        <v>0.4465277777777778</v>
      </c>
      <c r="P10" s="118">
        <v>0.46736111111111112</v>
      </c>
      <c r="Q10" s="118">
        <v>0.48819444444444443</v>
      </c>
      <c r="R10" s="118">
        <v>0.50902777777777775</v>
      </c>
      <c r="S10" s="118">
        <v>0.52986111111111112</v>
      </c>
      <c r="T10" s="118">
        <v>0.55069444444444449</v>
      </c>
      <c r="U10" s="118">
        <v>0.57152777777777775</v>
      </c>
      <c r="V10" s="118">
        <v>0.59236111111111112</v>
      </c>
      <c r="W10" s="118">
        <v>0.61319444444444449</v>
      </c>
      <c r="X10" s="118">
        <v>0.63402777777777775</v>
      </c>
      <c r="Y10" s="118">
        <v>0.65486111111111112</v>
      </c>
      <c r="Z10" s="118">
        <v>0.67569444444444449</v>
      </c>
      <c r="AA10" s="118">
        <v>0.69652777777777775</v>
      </c>
      <c r="AB10" s="118">
        <v>0.71736111111111112</v>
      </c>
      <c r="AC10" s="118">
        <v>0.73819444444444449</v>
      </c>
      <c r="AD10" s="118">
        <v>0.75902777777777775</v>
      </c>
      <c r="AE10" s="118">
        <v>0.77986111111111112</v>
      </c>
      <c r="AF10" s="118">
        <v>0.80069444444444449</v>
      </c>
      <c r="AG10" s="118">
        <v>0.82152777777777775</v>
      </c>
      <c r="AH10" s="118">
        <v>0.84236111111111112</v>
      </c>
      <c r="AI10" s="118">
        <v>0.86319444444444449</v>
      </c>
      <c r="AJ10" s="118">
        <v>0.88402777777777775</v>
      </c>
      <c r="AK10" s="118">
        <v>0.90486111111111112</v>
      </c>
      <c r="AO10" s="113"/>
    </row>
    <row r="11" spans="1:41" ht="18" customHeight="1" x14ac:dyDescent="0.25">
      <c r="A11" s="113"/>
      <c r="B11" s="115" t="s">
        <v>43</v>
      </c>
      <c r="C11" s="116" t="s">
        <v>4</v>
      </c>
      <c r="D11" s="118">
        <v>0.21875</v>
      </c>
      <c r="E11" s="118">
        <v>0.23958333333333334</v>
      </c>
      <c r="F11" s="118">
        <v>0.26041666666666669</v>
      </c>
      <c r="G11" s="118">
        <v>0.28125</v>
      </c>
      <c r="H11" s="118">
        <v>0.30208333333333331</v>
      </c>
      <c r="I11" s="118">
        <v>0.32291666666666669</v>
      </c>
      <c r="J11" s="118">
        <v>0.34375</v>
      </c>
      <c r="K11" s="118">
        <v>0.36458333333333331</v>
      </c>
      <c r="L11" s="118">
        <v>0.38541666666666669</v>
      </c>
      <c r="M11" s="118">
        <v>0.40625</v>
      </c>
      <c r="N11" s="118">
        <v>0.42708333333333331</v>
      </c>
      <c r="O11" s="118">
        <v>0.44791666666666669</v>
      </c>
      <c r="P11" s="118">
        <v>0.46875</v>
      </c>
      <c r="Q11" s="118">
        <v>0.48958333333333331</v>
      </c>
      <c r="R11" s="118">
        <v>0.51041666666666663</v>
      </c>
      <c r="S11" s="118">
        <v>0.53125</v>
      </c>
      <c r="T11" s="118">
        <v>0.55208333333333337</v>
      </c>
      <c r="U11" s="118">
        <v>0.57291666666666663</v>
      </c>
      <c r="V11" s="118">
        <v>0.59375</v>
      </c>
      <c r="W11" s="118">
        <v>0.61458333333333337</v>
      </c>
      <c r="X11" s="118">
        <v>0.63541666666666663</v>
      </c>
      <c r="Y11" s="118">
        <v>0.65625</v>
      </c>
      <c r="Z11" s="118">
        <v>0.67708333333333337</v>
      </c>
      <c r="AA11" s="118">
        <v>0.69791666666666663</v>
      </c>
      <c r="AB11" s="118">
        <v>0.71875</v>
      </c>
      <c r="AC11" s="118">
        <v>0.73958333333333337</v>
      </c>
      <c r="AD11" s="118">
        <v>0.76041666666666663</v>
      </c>
      <c r="AE11" s="118">
        <v>0.78125</v>
      </c>
      <c r="AF11" s="118">
        <v>0.80208333333333337</v>
      </c>
      <c r="AG11" s="118">
        <v>0.82291666666666663</v>
      </c>
      <c r="AH11" s="118">
        <v>0.84375</v>
      </c>
      <c r="AI11" s="118">
        <v>0.86458333333333337</v>
      </c>
      <c r="AJ11" s="118">
        <v>0.88541666666666663</v>
      </c>
      <c r="AK11" s="118">
        <v>0.90625</v>
      </c>
      <c r="AO11" s="113"/>
    </row>
    <row r="12" spans="1:41" ht="18" customHeight="1" x14ac:dyDescent="0.25">
      <c r="A12" s="106"/>
      <c r="B12" s="115" t="s">
        <v>44</v>
      </c>
      <c r="C12" s="116" t="s">
        <v>4</v>
      </c>
      <c r="D12" s="118">
        <v>0.22013888888888888</v>
      </c>
      <c r="E12" s="118">
        <v>0.24097222222222223</v>
      </c>
      <c r="F12" s="118">
        <v>0.26180555555555557</v>
      </c>
      <c r="G12" s="118">
        <v>0.28263888888888888</v>
      </c>
      <c r="H12" s="118">
        <v>0.3034722222222222</v>
      </c>
      <c r="I12" s="118">
        <v>0.32430555555555557</v>
      </c>
      <c r="J12" s="118">
        <v>0.34513888888888888</v>
      </c>
      <c r="K12" s="118">
        <v>0.3659722222222222</v>
      </c>
      <c r="L12" s="118">
        <v>0.38680555555555557</v>
      </c>
      <c r="M12" s="118">
        <v>0.40763888888888888</v>
      </c>
      <c r="N12" s="118">
        <v>0.4284722222222222</v>
      </c>
      <c r="O12" s="118">
        <v>0.44930555555555557</v>
      </c>
      <c r="P12" s="118">
        <v>0.47013888888888888</v>
      </c>
      <c r="Q12" s="118">
        <v>0.4909722222222222</v>
      </c>
      <c r="R12" s="118">
        <v>0.51180555555555551</v>
      </c>
      <c r="S12" s="118">
        <v>0.53263888888888888</v>
      </c>
      <c r="T12" s="118">
        <v>0.55347222222222225</v>
      </c>
      <c r="U12" s="118">
        <v>0.57430555555555551</v>
      </c>
      <c r="V12" s="118">
        <v>0.59513888888888888</v>
      </c>
      <c r="W12" s="118">
        <v>0.61597222222222225</v>
      </c>
      <c r="X12" s="118">
        <v>0.63680555555555551</v>
      </c>
      <c r="Y12" s="118">
        <v>0.65763888888888888</v>
      </c>
      <c r="Z12" s="118">
        <v>0.67847222222222225</v>
      </c>
      <c r="AA12" s="118">
        <v>0.69930555555555551</v>
      </c>
      <c r="AB12" s="118">
        <v>0.72013888888888888</v>
      </c>
      <c r="AC12" s="118">
        <v>0.74097222222222225</v>
      </c>
      <c r="AD12" s="118">
        <v>0.76180555555555551</v>
      </c>
      <c r="AE12" s="118">
        <v>0.78263888888888888</v>
      </c>
      <c r="AF12" s="118">
        <v>0.80347222222222225</v>
      </c>
      <c r="AG12" s="118">
        <v>0.82430555555555551</v>
      </c>
      <c r="AH12" s="118">
        <v>0.84513888888888888</v>
      </c>
      <c r="AI12" s="118">
        <v>0.86597222222222225</v>
      </c>
      <c r="AJ12" s="118">
        <v>0.88680555555555551</v>
      </c>
      <c r="AK12" s="118">
        <v>0.90763888888888888</v>
      </c>
      <c r="AL12" s="106"/>
      <c r="AO12" s="113"/>
    </row>
    <row r="13" spans="1:41" ht="18" customHeight="1" x14ac:dyDescent="0.25">
      <c r="A13" s="106"/>
      <c r="B13" s="115" t="s">
        <v>45</v>
      </c>
      <c r="C13" s="116" t="s">
        <v>4</v>
      </c>
      <c r="D13" s="118">
        <v>0.22152777777777777</v>
      </c>
      <c r="E13" s="118">
        <v>0.24236111111111111</v>
      </c>
      <c r="F13" s="118">
        <v>0.26319444444444445</v>
      </c>
      <c r="G13" s="118">
        <v>0.28402777777777777</v>
      </c>
      <c r="H13" s="118">
        <v>0.30486111111111114</v>
      </c>
      <c r="I13" s="118">
        <v>0.32569444444444445</v>
      </c>
      <c r="J13" s="118">
        <v>0.34652777777777777</v>
      </c>
      <c r="K13" s="118">
        <v>0.36736111111111114</v>
      </c>
      <c r="L13" s="118">
        <v>0.38819444444444445</v>
      </c>
      <c r="M13" s="118">
        <v>0.40902777777777777</v>
      </c>
      <c r="N13" s="118">
        <v>0.42986111111111114</v>
      </c>
      <c r="O13" s="118">
        <v>0.45069444444444445</v>
      </c>
      <c r="P13" s="118">
        <v>0.47152777777777777</v>
      </c>
      <c r="Q13" s="118">
        <v>0.49236111111111114</v>
      </c>
      <c r="R13" s="118">
        <v>0.5131944444444444</v>
      </c>
      <c r="S13" s="118">
        <v>0.53402777777777777</v>
      </c>
      <c r="T13" s="118">
        <v>0.55486111111111114</v>
      </c>
      <c r="U13" s="118">
        <v>0.5756944444444444</v>
      </c>
      <c r="V13" s="118">
        <v>0.59652777777777777</v>
      </c>
      <c r="W13" s="118">
        <v>0.61736111111111114</v>
      </c>
      <c r="X13" s="118">
        <v>0.6381944444444444</v>
      </c>
      <c r="Y13" s="118">
        <v>0.65902777777777777</v>
      </c>
      <c r="Z13" s="118">
        <v>0.67986111111111114</v>
      </c>
      <c r="AA13" s="118">
        <v>0.7006944444444444</v>
      </c>
      <c r="AB13" s="118">
        <v>0.72152777777777777</v>
      </c>
      <c r="AC13" s="118">
        <v>0.74236111111111114</v>
      </c>
      <c r="AD13" s="118">
        <v>0.7631944444444444</v>
      </c>
      <c r="AE13" s="118">
        <v>0.78402777777777777</v>
      </c>
      <c r="AF13" s="118">
        <v>0.80486111111111114</v>
      </c>
      <c r="AG13" s="118">
        <v>0.8256944444444444</v>
      </c>
      <c r="AH13" s="118">
        <v>0.84652777777777777</v>
      </c>
      <c r="AI13" s="118">
        <v>0.86736111111111114</v>
      </c>
      <c r="AJ13" s="118">
        <v>0.8881944444444444</v>
      </c>
      <c r="AK13" s="118">
        <v>0.90902777777777777</v>
      </c>
      <c r="AL13" s="106"/>
      <c r="AO13" s="113"/>
    </row>
    <row r="14" spans="1:41" ht="18" customHeight="1" x14ac:dyDescent="0.25">
      <c r="A14" s="106"/>
      <c r="B14" s="115" t="s">
        <v>60</v>
      </c>
      <c r="C14" s="116" t="s">
        <v>4</v>
      </c>
      <c r="D14" s="118">
        <v>0.24861111111111112</v>
      </c>
      <c r="E14" s="118">
        <v>0.26944444444444443</v>
      </c>
      <c r="F14" s="118">
        <v>0.2902777777777778</v>
      </c>
      <c r="G14" s="118">
        <v>0.31111111111111112</v>
      </c>
      <c r="H14" s="118">
        <v>0.33194444444444443</v>
      </c>
      <c r="I14" s="118">
        <v>0.3527777777777778</v>
      </c>
      <c r="J14" s="118">
        <v>0.37361111111111112</v>
      </c>
      <c r="K14" s="118">
        <v>0.39444444444444443</v>
      </c>
      <c r="L14" s="118">
        <v>0.4152777777777778</v>
      </c>
      <c r="M14" s="118">
        <v>0.43611111111111112</v>
      </c>
      <c r="N14" s="118">
        <v>0.45694444444444443</v>
      </c>
      <c r="O14" s="118">
        <v>0.4777777777777778</v>
      </c>
      <c r="P14" s="118">
        <v>0.49861111111111112</v>
      </c>
      <c r="Q14" s="118">
        <v>0.51944444444444449</v>
      </c>
      <c r="R14" s="118">
        <v>0.54027777777777775</v>
      </c>
      <c r="S14" s="118">
        <v>0.56111111111111112</v>
      </c>
      <c r="T14" s="118">
        <v>0.58194444444444449</v>
      </c>
      <c r="U14" s="118">
        <v>0.60277777777777775</v>
      </c>
      <c r="V14" s="118">
        <v>0.62361111111111112</v>
      </c>
      <c r="W14" s="118">
        <v>0.64444444444444449</v>
      </c>
      <c r="X14" s="118">
        <v>0.66527777777777775</v>
      </c>
      <c r="Y14" s="118">
        <v>0.68611111111111112</v>
      </c>
      <c r="Z14" s="118">
        <v>0.70694444444444449</v>
      </c>
      <c r="AA14" s="118">
        <v>0.72777777777777775</v>
      </c>
      <c r="AB14" s="118">
        <v>0.74861111111111112</v>
      </c>
      <c r="AC14" s="118">
        <v>0.76944444444444449</v>
      </c>
      <c r="AD14" s="118">
        <v>0.79027777777777775</v>
      </c>
      <c r="AE14" s="118">
        <v>0.81111111111111112</v>
      </c>
      <c r="AF14" s="118">
        <v>0.83194444444444449</v>
      </c>
      <c r="AG14" s="118">
        <v>0.85277777777777775</v>
      </c>
      <c r="AH14" s="118">
        <v>0.87361111111111112</v>
      </c>
      <c r="AI14" s="118">
        <v>0.89444444444444449</v>
      </c>
      <c r="AJ14" s="118">
        <v>0.91527777777777775</v>
      </c>
      <c r="AK14" s="118">
        <v>0.93611111111111112</v>
      </c>
      <c r="AL14" s="106"/>
      <c r="AO14" s="113"/>
    </row>
    <row r="15" spans="1:41" ht="18" customHeight="1" x14ac:dyDescent="0.25">
      <c r="A15" s="106"/>
      <c r="B15" s="115" t="s">
        <v>46</v>
      </c>
      <c r="C15" s="116" t="s">
        <v>5</v>
      </c>
      <c r="D15" s="118">
        <v>0.25</v>
      </c>
      <c r="E15" s="118">
        <v>0.27083333333333331</v>
      </c>
      <c r="F15" s="118">
        <v>0.29166666666666669</v>
      </c>
      <c r="G15" s="118">
        <v>0.3125</v>
      </c>
      <c r="H15" s="118">
        <v>0.33333333333333331</v>
      </c>
      <c r="I15" s="118">
        <v>0.35416666666666669</v>
      </c>
      <c r="J15" s="118">
        <v>0.375</v>
      </c>
      <c r="K15" s="118">
        <v>0.39583333333333331</v>
      </c>
      <c r="L15" s="118">
        <v>0.41666666666666669</v>
      </c>
      <c r="M15" s="118">
        <v>0.4375</v>
      </c>
      <c r="N15" s="118">
        <v>0.45833333333333331</v>
      </c>
      <c r="O15" s="118">
        <v>0.47916666666666669</v>
      </c>
      <c r="P15" s="118">
        <v>0.5</v>
      </c>
      <c r="Q15" s="118">
        <v>0.52083333333333337</v>
      </c>
      <c r="R15" s="118">
        <v>0.54166666666666663</v>
      </c>
      <c r="S15" s="118">
        <v>0.5625</v>
      </c>
      <c r="T15" s="118">
        <v>0.58333333333333337</v>
      </c>
      <c r="U15" s="118">
        <v>0.60416666666666663</v>
      </c>
      <c r="V15" s="118">
        <v>0.625</v>
      </c>
      <c r="W15" s="118">
        <v>0.64583333333333337</v>
      </c>
      <c r="X15" s="118">
        <v>0.66666666666666663</v>
      </c>
      <c r="Y15" s="118">
        <v>0.6875</v>
      </c>
      <c r="Z15" s="118">
        <v>0.70833333333333337</v>
      </c>
      <c r="AA15" s="118">
        <v>0.72916666666666663</v>
      </c>
      <c r="AB15" s="118">
        <v>0.75</v>
      </c>
      <c r="AC15" s="118">
        <v>0.77083333333333337</v>
      </c>
      <c r="AD15" s="118">
        <v>0.79166666666666663</v>
      </c>
      <c r="AE15" s="118">
        <v>0.8125</v>
      </c>
      <c r="AF15" s="118">
        <v>0.83333333333333337</v>
      </c>
      <c r="AG15" s="118">
        <v>0.85416666666666663</v>
      </c>
      <c r="AH15" s="118">
        <v>0.875</v>
      </c>
      <c r="AI15" s="118">
        <v>0.89583333333333337</v>
      </c>
      <c r="AJ15" s="118">
        <v>0.91666666666666663</v>
      </c>
      <c r="AK15" s="118">
        <v>0.9375</v>
      </c>
      <c r="AL15" s="106"/>
      <c r="AO15" s="113"/>
    </row>
    <row r="16" spans="1:41" s="110" customFormat="1" ht="18" customHeight="1" x14ac:dyDescent="0.25">
      <c r="A16" s="106"/>
      <c r="B16" s="114"/>
      <c r="C16" s="106"/>
      <c r="D16" s="106"/>
      <c r="E16" s="106"/>
      <c r="F16" s="106"/>
      <c r="G16" s="106"/>
      <c r="H16" s="106"/>
      <c r="I16" s="106"/>
      <c r="J16" s="122"/>
      <c r="K16" s="106"/>
      <c r="L16" s="106"/>
      <c r="M16" s="123"/>
      <c r="N16" s="122"/>
      <c r="O16" s="124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</row>
    <row r="17" spans="1:41" s="129" customFormat="1" ht="18" customHeight="1" x14ac:dyDescent="0.25">
      <c r="A17" s="125"/>
      <c r="B17" s="126" t="s">
        <v>46</v>
      </c>
      <c r="C17" s="120" t="s">
        <v>4</v>
      </c>
      <c r="D17" s="118">
        <v>0.25347222222222221</v>
      </c>
      <c r="E17" s="118">
        <v>0.27430555555555558</v>
      </c>
      <c r="F17" s="118">
        <v>0.2951388888888889</v>
      </c>
      <c r="G17" s="118">
        <v>0.31597222222222221</v>
      </c>
      <c r="H17" s="118">
        <v>0.33680555555555558</v>
      </c>
      <c r="I17" s="118">
        <v>0.3576388888888889</v>
      </c>
      <c r="J17" s="118">
        <v>0.37847222222222221</v>
      </c>
      <c r="K17" s="118">
        <v>0.39930555555555558</v>
      </c>
      <c r="L17" s="118">
        <v>0.4201388888888889</v>
      </c>
      <c r="M17" s="118">
        <v>0.44097222222222221</v>
      </c>
      <c r="N17" s="118">
        <v>0.46180555555555558</v>
      </c>
      <c r="O17" s="118">
        <v>0.4826388888888889</v>
      </c>
      <c r="P17" s="118">
        <v>0.50347222222222221</v>
      </c>
      <c r="Q17" s="118">
        <v>0.52430555555555558</v>
      </c>
      <c r="R17" s="118">
        <v>0.54513888888888884</v>
      </c>
      <c r="S17" s="118">
        <v>0.56597222222222221</v>
      </c>
      <c r="T17" s="118">
        <v>0.58680555555555558</v>
      </c>
      <c r="U17" s="118">
        <v>0.60763888888888884</v>
      </c>
      <c r="V17" s="118">
        <v>0.62847222222222221</v>
      </c>
      <c r="W17" s="118">
        <v>0.64930555555555558</v>
      </c>
      <c r="X17" s="118">
        <v>0.67013888888888884</v>
      </c>
      <c r="Y17" s="118">
        <v>0.69097222222222221</v>
      </c>
      <c r="Z17" s="118">
        <v>0.71180555555555558</v>
      </c>
      <c r="AA17" s="118">
        <v>0.73263888888888884</v>
      </c>
      <c r="AB17" s="118">
        <v>0.75347222222222221</v>
      </c>
      <c r="AC17" s="118">
        <v>0.77430555555555558</v>
      </c>
      <c r="AD17" s="118">
        <v>0.79513888888888884</v>
      </c>
      <c r="AE17" s="118">
        <v>0.81597222222222221</v>
      </c>
      <c r="AF17" s="118">
        <v>0.83680555555555558</v>
      </c>
      <c r="AG17" s="118">
        <v>0.85763888888888884</v>
      </c>
      <c r="AH17" s="118">
        <v>0.87847222222222221</v>
      </c>
      <c r="AI17" s="118">
        <v>0.89930555555555558</v>
      </c>
      <c r="AJ17" s="118">
        <v>0.92013888888888884</v>
      </c>
      <c r="AK17" s="118">
        <v>0.94097222222222221</v>
      </c>
      <c r="AL17" s="125"/>
    </row>
    <row r="18" spans="1:41" ht="18" customHeight="1" x14ac:dyDescent="0.25">
      <c r="A18" s="106"/>
      <c r="B18" s="115" t="s">
        <v>45</v>
      </c>
      <c r="C18" s="116" t="s">
        <v>4</v>
      </c>
      <c r="D18" s="118">
        <v>0.28263888888888888</v>
      </c>
      <c r="E18" s="118">
        <v>0.3034722222222222</v>
      </c>
      <c r="F18" s="118">
        <v>0.32430555555555557</v>
      </c>
      <c r="G18" s="118">
        <v>0.34513888888888888</v>
      </c>
      <c r="H18" s="118">
        <v>0.3659722222222222</v>
      </c>
      <c r="I18" s="118">
        <v>0.38680555555555557</v>
      </c>
      <c r="J18" s="118">
        <v>0.40763888888888888</v>
      </c>
      <c r="K18" s="118">
        <v>0.4284722222222222</v>
      </c>
      <c r="L18" s="118">
        <v>0.44930555555555557</v>
      </c>
      <c r="M18" s="118">
        <v>0.47013888888888888</v>
      </c>
      <c r="N18" s="118">
        <v>0.4909722222222222</v>
      </c>
      <c r="O18" s="118">
        <v>0.51180555555555551</v>
      </c>
      <c r="P18" s="118">
        <v>0.53263888888888888</v>
      </c>
      <c r="Q18" s="118">
        <v>0.55347222222222225</v>
      </c>
      <c r="R18" s="118">
        <v>0.57430555555555551</v>
      </c>
      <c r="S18" s="118">
        <v>0.59513888888888888</v>
      </c>
      <c r="T18" s="118">
        <v>0.61597222222222225</v>
      </c>
      <c r="U18" s="118">
        <v>0.63680555555555551</v>
      </c>
      <c r="V18" s="118">
        <v>0.65763888888888888</v>
      </c>
      <c r="W18" s="118">
        <v>0.67847222222222225</v>
      </c>
      <c r="X18" s="118">
        <v>0.69930555555555551</v>
      </c>
      <c r="Y18" s="118">
        <v>0.72013888888888888</v>
      </c>
      <c r="Z18" s="118">
        <v>0.74097222222222225</v>
      </c>
      <c r="AA18" s="118">
        <v>0.76180555555555551</v>
      </c>
      <c r="AB18" s="118">
        <v>0.78263888888888888</v>
      </c>
      <c r="AC18" s="118">
        <v>0.80347222222222225</v>
      </c>
      <c r="AD18" s="118">
        <v>0.82430555555555551</v>
      </c>
      <c r="AE18" s="118">
        <v>0.84513888888888888</v>
      </c>
      <c r="AF18" s="118">
        <v>0.86597222222222225</v>
      </c>
      <c r="AG18" s="118">
        <v>0.88680555555555551</v>
      </c>
      <c r="AH18" s="118">
        <v>0.90763888888888888</v>
      </c>
      <c r="AI18" s="118">
        <v>0.92847222222222225</v>
      </c>
      <c r="AJ18" s="118">
        <v>0.94930555555555551</v>
      </c>
      <c r="AK18" s="118">
        <v>0.97013888888888888</v>
      </c>
      <c r="AL18" s="106"/>
      <c r="AO18" s="113"/>
    </row>
    <row r="19" spans="1:41" ht="18" customHeight="1" x14ac:dyDescent="0.25">
      <c r="A19" s="106"/>
      <c r="B19" s="115" t="s">
        <v>44</v>
      </c>
      <c r="C19" s="116" t="s">
        <v>4</v>
      </c>
      <c r="D19" s="118">
        <v>0.28402777777777777</v>
      </c>
      <c r="E19" s="118">
        <v>0.30486111111111114</v>
      </c>
      <c r="F19" s="118">
        <v>0.32569444444444445</v>
      </c>
      <c r="G19" s="118">
        <v>0.34652777777777777</v>
      </c>
      <c r="H19" s="118">
        <v>0.36736111111111114</v>
      </c>
      <c r="I19" s="118">
        <v>0.38819444444444445</v>
      </c>
      <c r="J19" s="118">
        <v>0.40902777777777777</v>
      </c>
      <c r="K19" s="118">
        <v>0.42986111111111114</v>
      </c>
      <c r="L19" s="118">
        <v>0.45069444444444445</v>
      </c>
      <c r="M19" s="118">
        <v>0.47152777777777777</v>
      </c>
      <c r="N19" s="118">
        <v>0.49236111111111114</v>
      </c>
      <c r="O19" s="118">
        <v>0.5131944444444444</v>
      </c>
      <c r="P19" s="118">
        <v>0.53402777777777777</v>
      </c>
      <c r="Q19" s="118">
        <v>0.55486111111111114</v>
      </c>
      <c r="R19" s="118">
        <v>0.5756944444444444</v>
      </c>
      <c r="S19" s="118">
        <v>0.59652777777777777</v>
      </c>
      <c r="T19" s="118">
        <v>0.61736111111111114</v>
      </c>
      <c r="U19" s="118">
        <v>0.6381944444444444</v>
      </c>
      <c r="V19" s="118">
        <v>0.65902777777777777</v>
      </c>
      <c r="W19" s="118">
        <v>0.67986111111111114</v>
      </c>
      <c r="X19" s="118">
        <v>0.7006944444444444</v>
      </c>
      <c r="Y19" s="118">
        <v>0.72152777777777777</v>
      </c>
      <c r="Z19" s="118">
        <v>0.74236111111111114</v>
      </c>
      <c r="AA19" s="118">
        <v>0.7631944444444444</v>
      </c>
      <c r="AB19" s="118">
        <v>0.78402777777777777</v>
      </c>
      <c r="AC19" s="118">
        <v>0.80486111111111114</v>
      </c>
      <c r="AD19" s="118">
        <v>0.8256944444444444</v>
      </c>
      <c r="AE19" s="118">
        <v>0.84652777777777777</v>
      </c>
      <c r="AF19" s="118">
        <v>0.86736111111111114</v>
      </c>
      <c r="AG19" s="118">
        <v>0.8881944444444444</v>
      </c>
      <c r="AH19" s="118">
        <v>0.90902777777777777</v>
      </c>
      <c r="AI19" s="118">
        <v>0.92986111111111114</v>
      </c>
      <c r="AJ19" s="118">
        <v>0.9506944444444444</v>
      </c>
      <c r="AK19" s="118">
        <v>0.97152777777777777</v>
      </c>
      <c r="AL19" s="106"/>
      <c r="AO19" s="113"/>
    </row>
    <row r="20" spans="1:41" ht="18" customHeight="1" x14ac:dyDescent="0.25">
      <c r="A20" s="106"/>
      <c r="B20" s="115" t="s">
        <v>43</v>
      </c>
      <c r="C20" s="116" t="s">
        <v>4</v>
      </c>
      <c r="D20" s="118">
        <v>0.28541666666666665</v>
      </c>
      <c r="E20" s="118">
        <v>0.30625000000000002</v>
      </c>
      <c r="F20" s="118">
        <v>0.32708333333333334</v>
      </c>
      <c r="G20" s="118">
        <v>0.34791666666666665</v>
      </c>
      <c r="H20" s="118">
        <v>0.36875000000000002</v>
      </c>
      <c r="I20" s="118">
        <v>0.38958333333333334</v>
      </c>
      <c r="J20" s="118">
        <v>0.41041666666666665</v>
      </c>
      <c r="K20" s="118">
        <v>0.43125000000000002</v>
      </c>
      <c r="L20" s="118">
        <v>0.45208333333333334</v>
      </c>
      <c r="M20" s="118">
        <v>0.47291666666666665</v>
      </c>
      <c r="N20" s="118">
        <v>0.49375000000000002</v>
      </c>
      <c r="O20" s="118">
        <v>0.51458333333333328</v>
      </c>
      <c r="P20" s="118">
        <v>0.53541666666666665</v>
      </c>
      <c r="Q20" s="118">
        <v>0.55625000000000002</v>
      </c>
      <c r="R20" s="118">
        <v>0.57708333333333328</v>
      </c>
      <c r="S20" s="118">
        <v>0.59791666666666665</v>
      </c>
      <c r="T20" s="118">
        <v>0.61875000000000002</v>
      </c>
      <c r="U20" s="118">
        <v>0.63958333333333328</v>
      </c>
      <c r="V20" s="118">
        <v>0.66041666666666665</v>
      </c>
      <c r="W20" s="118">
        <v>0.68125000000000002</v>
      </c>
      <c r="X20" s="118">
        <v>0.70208333333333328</v>
      </c>
      <c r="Y20" s="118">
        <v>0.72291666666666665</v>
      </c>
      <c r="Z20" s="118">
        <v>0.74375000000000002</v>
      </c>
      <c r="AA20" s="118">
        <v>0.76458333333333328</v>
      </c>
      <c r="AB20" s="118">
        <v>0.78541666666666665</v>
      </c>
      <c r="AC20" s="118">
        <v>0.80625000000000002</v>
      </c>
      <c r="AD20" s="118">
        <v>0.82708333333333328</v>
      </c>
      <c r="AE20" s="118">
        <v>0.84791666666666665</v>
      </c>
      <c r="AF20" s="118">
        <v>0.86875000000000002</v>
      </c>
      <c r="AG20" s="118">
        <v>0.88958333333333328</v>
      </c>
      <c r="AH20" s="118">
        <v>0.91041666666666665</v>
      </c>
      <c r="AI20" s="118">
        <v>0.93125000000000002</v>
      </c>
      <c r="AJ20" s="118">
        <v>0.95208333333333328</v>
      </c>
      <c r="AK20" s="118">
        <v>0.97291666666666665</v>
      </c>
      <c r="AL20" s="106"/>
      <c r="AO20" s="113"/>
    </row>
    <row r="21" spans="1:41" ht="18" customHeight="1" x14ac:dyDescent="0.25">
      <c r="A21" s="106"/>
      <c r="B21" s="115" t="s">
        <v>42</v>
      </c>
      <c r="C21" s="116" t="s">
        <v>4</v>
      </c>
      <c r="D21" s="118">
        <v>0.28680555555555554</v>
      </c>
      <c r="E21" s="118">
        <v>0.30763888888888891</v>
      </c>
      <c r="F21" s="118">
        <v>0.32847222222222222</v>
      </c>
      <c r="G21" s="118">
        <v>0.34930555555555554</v>
      </c>
      <c r="H21" s="118">
        <v>0.37013888888888891</v>
      </c>
      <c r="I21" s="118">
        <v>0.39097222222222222</v>
      </c>
      <c r="J21" s="118">
        <v>0.41180555555555554</v>
      </c>
      <c r="K21" s="118">
        <v>0.43263888888888891</v>
      </c>
      <c r="L21" s="118">
        <v>0.45347222222222222</v>
      </c>
      <c r="M21" s="118">
        <v>0.47430555555555554</v>
      </c>
      <c r="N21" s="118">
        <v>0.49513888888888891</v>
      </c>
      <c r="O21" s="118">
        <v>0.51597222222222228</v>
      </c>
      <c r="P21" s="118">
        <v>0.53680555555555554</v>
      </c>
      <c r="Q21" s="118">
        <v>0.55763888888888891</v>
      </c>
      <c r="R21" s="118">
        <v>0.57847222222222228</v>
      </c>
      <c r="S21" s="118">
        <v>0.59930555555555554</v>
      </c>
      <c r="T21" s="118">
        <v>0.62013888888888891</v>
      </c>
      <c r="U21" s="118">
        <v>0.64097222222222228</v>
      </c>
      <c r="V21" s="118">
        <v>0.66180555555555554</v>
      </c>
      <c r="W21" s="118">
        <v>0.68263888888888891</v>
      </c>
      <c r="X21" s="118">
        <v>0.70347222222222228</v>
      </c>
      <c r="Y21" s="118">
        <v>0.72430555555555554</v>
      </c>
      <c r="Z21" s="118">
        <v>0.74513888888888891</v>
      </c>
      <c r="AA21" s="118">
        <v>0.76597222222222228</v>
      </c>
      <c r="AB21" s="118">
        <v>0.78680555555555554</v>
      </c>
      <c r="AC21" s="118">
        <v>0.80763888888888891</v>
      </c>
      <c r="AD21" s="118">
        <v>0.82847222222222228</v>
      </c>
      <c r="AE21" s="118">
        <v>0.84930555555555554</v>
      </c>
      <c r="AF21" s="118">
        <v>0.87013888888888891</v>
      </c>
      <c r="AG21" s="118">
        <v>0.89097222222222228</v>
      </c>
      <c r="AH21" s="118">
        <v>0.91180555555555554</v>
      </c>
      <c r="AI21" s="118">
        <v>0.93263888888888891</v>
      </c>
      <c r="AJ21" s="118">
        <v>0.95347222222222228</v>
      </c>
      <c r="AK21" s="118">
        <v>0.97430555555555554</v>
      </c>
      <c r="AL21" s="106"/>
      <c r="AO21" s="113"/>
    </row>
    <row r="22" spans="1:41" ht="18" customHeight="1" x14ac:dyDescent="0.25">
      <c r="A22" s="106"/>
      <c r="B22" s="115" t="s">
        <v>41</v>
      </c>
      <c r="C22" s="116" t="s">
        <v>4</v>
      </c>
      <c r="D22" s="118">
        <v>0.28819444444444442</v>
      </c>
      <c r="E22" s="118">
        <v>0.30902777777777779</v>
      </c>
      <c r="F22" s="118">
        <v>0.3298611111111111</v>
      </c>
      <c r="G22" s="118">
        <v>0.35069444444444442</v>
      </c>
      <c r="H22" s="118">
        <v>0.37152777777777779</v>
      </c>
      <c r="I22" s="118">
        <v>0.3923611111111111</v>
      </c>
      <c r="J22" s="118">
        <v>0.41319444444444442</v>
      </c>
      <c r="K22" s="118">
        <v>0.43402777777777779</v>
      </c>
      <c r="L22" s="118">
        <v>0.4548611111111111</v>
      </c>
      <c r="M22" s="118">
        <v>0.47569444444444442</v>
      </c>
      <c r="N22" s="118">
        <v>0.49652777777777779</v>
      </c>
      <c r="O22" s="118">
        <v>0.51736111111111116</v>
      </c>
      <c r="P22" s="118">
        <v>0.53819444444444442</v>
      </c>
      <c r="Q22" s="118">
        <v>0.55902777777777779</v>
      </c>
      <c r="R22" s="118">
        <v>0.57986111111111116</v>
      </c>
      <c r="S22" s="118">
        <v>0.60069444444444442</v>
      </c>
      <c r="T22" s="118">
        <v>0.62152777777777779</v>
      </c>
      <c r="U22" s="118">
        <v>0.64236111111111116</v>
      </c>
      <c r="V22" s="118">
        <v>0.66319444444444442</v>
      </c>
      <c r="W22" s="118">
        <v>0.68402777777777779</v>
      </c>
      <c r="X22" s="118">
        <v>0.70486111111111116</v>
      </c>
      <c r="Y22" s="118">
        <v>0.72569444444444442</v>
      </c>
      <c r="Z22" s="118">
        <v>0.74652777777777779</v>
      </c>
      <c r="AA22" s="118">
        <v>0.76736111111111116</v>
      </c>
      <c r="AB22" s="118">
        <v>0.78819444444444442</v>
      </c>
      <c r="AC22" s="118">
        <v>0.80902777777777779</v>
      </c>
      <c r="AD22" s="118">
        <v>0.82986111111111116</v>
      </c>
      <c r="AE22" s="118">
        <v>0.85069444444444442</v>
      </c>
      <c r="AF22" s="118">
        <v>0.87152777777777779</v>
      </c>
      <c r="AG22" s="118">
        <v>0.89236111111111116</v>
      </c>
      <c r="AH22" s="118">
        <v>0.91319444444444442</v>
      </c>
      <c r="AI22" s="118">
        <v>0.93402777777777779</v>
      </c>
      <c r="AJ22" s="118">
        <v>0.95486111111111116</v>
      </c>
      <c r="AK22" s="118">
        <v>0.97569444444444442</v>
      </c>
      <c r="AL22" s="106"/>
      <c r="AO22" s="113"/>
    </row>
    <row r="23" spans="1:41" ht="18" customHeight="1" x14ac:dyDescent="0.25">
      <c r="A23" s="106"/>
      <c r="B23" s="115" t="s">
        <v>40</v>
      </c>
      <c r="C23" s="116" t="s">
        <v>4</v>
      </c>
      <c r="D23" s="118">
        <v>0.28888888888888886</v>
      </c>
      <c r="E23" s="118">
        <v>0.30972222222222223</v>
      </c>
      <c r="F23" s="118">
        <v>0.33055555555555555</v>
      </c>
      <c r="G23" s="118">
        <v>0.35138888888888886</v>
      </c>
      <c r="H23" s="118">
        <v>0.37222222222222223</v>
      </c>
      <c r="I23" s="118">
        <v>0.39305555555555555</v>
      </c>
      <c r="J23" s="118">
        <v>0.41388888888888886</v>
      </c>
      <c r="K23" s="118">
        <v>0.43472222222222223</v>
      </c>
      <c r="L23" s="118">
        <v>0.45555555555555555</v>
      </c>
      <c r="M23" s="118">
        <v>0.47638888888888886</v>
      </c>
      <c r="N23" s="118">
        <v>0.49722222222222223</v>
      </c>
      <c r="O23" s="118">
        <v>0.5180555555555556</v>
      </c>
      <c r="P23" s="118">
        <v>0.53888888888888886</v>
      </c>
      <c r="Q23" s="118">
        <v>0.55972222222222223</v>
      </c>
      <c r="R23" s="118">
        <v>0.5805555555555556</v>
      </c>
      <c r="S23" s="118">
        <v>0.60138888888888886</v>
      </c>
      <c r="T23" s="118">
        <v>0.62222222222222223</v>
      </c>
      <c r="U23" s="118">
        <v>0.6430555555555556</v>
      </c>
      <c r="V23" s="118">
        <v>0.66388888888888886</v>
      </c>
      <c r="W23" s="118">
        <v>0.68472222222222223</v>
      </c>
      <c r="X23" s="118">
        <v>0.7055555555555556</v>
      </c>
      <c r="Y23" s="118">
        <v>0.72638888888888886</v>
      </c>
      <c r="Z23" s="118">
        <v>0.74722222222222223</v>
      </c>
      <c r="AA23" s="118">
        <v>0.7680555555555556</v>
      </c>
      <c r="AB23" s="118">
        <v>0.78888888888888886</v>
      </c>
      <c r="AC23" s="118">
        <v>0.80972222222222223</v>
      </c>
      <c r="AD23" s="118">
        <v>0.8305555555555556</v>
      </c>
      <c r="AE23" s="118">
        <v>0.85138888888888886</v>
      </c>
      <c r="AF23" s="118">
        <v>0.87222222222222223</v>
      </c>
      <c r="AG23" s="118">
        <v>0.8930555555555556</v>
      </c>
      <c r="AH23" s="118">
        <v>0.91388888888888886</v>
      </c>
      <c r="AI23" s="118">
        <v>0.93472222222222223</v>
      </c>
      <c r="AJ23" s="118">
        <v>0.9555555555555556</v>
      </c>
      <c r="AK23" s="118">
        <v>0.97638888888888886</v>
      </c>
      <c r="AL23" s="106"/>
      <c r="AO23" s="113"/>
    </row>
    <row r="24" spans="1:41" ht="18" customHeight="1" x14ac:dyDescent="0.25">
      <c r="A24" s="106"/>
      <c r="B24" s="115" t="s">
        <v>39</v>
      </c>
      <c r="C24" s="116" t="s">
        <v>4</v>
      </c>
      <c r="D24" s="118">
        <v>0.2902777777777778</v>
      </c>
      <c r="E24" s="118">
        <v>0.31111111111111112</v>
      </c>
      <c r="F24" s="118">
        <v>0.33194444444444443</v>
      </c>
      <c r="G24" s="118">
        <v>0.3527777777777778</v>
      </c>
      <c r="H24" s="118">
        <v>0.37361111111111112</v>
      </c>
      <c r="I24" s="118">
        <v>0.39444444444444443</v>
      </c>
      <c r="J24" s="118">
        <v>0.4152777777777778</v>
      </c>
      <c r="K24" s="118">
        <v>0.43611111111111112</v>
      </c>
      <c r="L24" s="118">
        <v>0.45694444444444443</v>
      </c>
      <c r="M24" s="118">
        <v>0.4777777777777778</v>
      </c>
      <c r="N24" s="118">
        <v>0.49861111111111112</v>
      </c>
      <c r="O24" s="118">
        <v>0.51944444444444449</v>
      </c>
      <c r="P24" s="118">
        <v>0.54027777777777775</v>
      </c>
      <c r="Q24" s="118">
        <v>0.56111111111111112</v>
      </c>
      <c r="R24" s="118">
        <v>0.58194444444444449</v>
      </c>
      <c r="S24" s="118">
        <v>0.60277777777777775</v>
      </c>
      <c r="T24" s="118">
        <v>0.62361111111111112</v>
      </c>
      <c r="U24" s="118">
        <v>0.64444444444444449</v>
      </c>
      <c r="V24" s="118">
        <v>0.66527777777777775</v>
      </c>
      <c r="W24" s="118">
        <v>0.68611111111111112</v>
      </c>
      <c r="X24" s="118">
        <v>0.70694444444444449</v>
      </c>
      <c r="Y24" s="118">
        <v>0.72777777777777775</v>
      </c>
      <c r="Z24" s="118">
        <v>0.74861111111111112</v>
      </c>
      <c r="AA24" s="118">
        <v>0.76944444444444449</v>
      </c>
      <c r="AB24" s="118">
        <v>0.79027777777777775</v>
      </c>
      <c r="AC24" s="118">
        <v>0.81111111111111112</v>
      </c>
      <c r="AD24" s="118">
        <v>0.83194444444444449</v>
      </c>
      <c r="AE24" s="118">
        <v>0.85277777777777775</v>
      </c>
      <c r="AF24" s="118">
        <v>0.87361111111111112</v>
      </c>
      <c r="AG24" s="118">
        <v>0.89444444444444449</v>
      </c>
      <c r="AH24" s="118">
        <v>0.91527777777777775</v>
      </c>
      <c r="AI24" s="118">
        <v>0.93611111111111112</v>
      </c>
      <c r="AJ24" s="118">
        <v>0.95694444444444449</v>
      </c>
      <c r="AK24" s="118">
        <v>0.97777777777777775</v>
      </c>
      <c r="AL24" s="106"/>
      <c r="AO24" s="113"/>
    </row>
    <row r="25" spans="1:41" ht="18" customHeight="1" x14ac:dyDescent="0.25">
      <c r="A25" s="106"/>
      <c r="B25" s="115" t="s">
        <v>37</v>
      </c>
      <c r="C25" s="116" t="s">
        <v>5</v>
      </c>
      <c r="D25" s="118">
        <v>0.29166666666666669</v>
      </c>
      <c r="E25" s="118">
        <v>0.3125</v>
      </c>
      <c r="F25" s="118">
        <v>0.33333333333333331</v>
      </c>
      <c r="G25" s="118">
        <v>0.35416666666666669</v>
      </c>
      <c r="H25" s="118">
        <v>0.375</v>
      </c>
      <c r="I25" s="118">
        <v>0.39583333333333331</v>
      </c>
      <c r="J25" s="118">
        <v>0.41666666666666669</v>
      </c>
      <c r="K25" s="118">
        <v>0.4375</v>
      </c>
      <c r="L25" s="118">
        <v>0.45833333333333331</v>
      </c>
      <c r="M25" s="118">
        <v>0.47916666666666669</v>
      </c>
      <c r="N25" s="118">
        <v>0.5</v>
      </c>
      <c r="O25" s="118">
        <v>0.52083333333333337</v>
      </c>
      <c r="P25" s="118">
        <v>0.54166666666666663</v>
      </c>
      <c r="Q25" s="118">
        <v>0.5625</v>
      </c>
      <c r="R25" s="118">
        <v>0.58333333333333337</v>
      </c>
      <c r="S25" s="118">
        <v>0.60416666666666663</v>
      </c>
      <c r="T25" s="118">
        <v>0.625</v>
      </c>
      <c r="U25" s="118">
        <v>0.64583333333333337</v>
      </c>
      <c r="V25" s="118">
        <v>0.66666666666666663</v>
      </c>
      <c r="W25" s="118">
        <v>0.6875</v>
      </c>
      <c r="X25" s="118">
        <v>0.70833333333333337</v>
      </c>
      <c r="Y25" s="118">
        <v>0.72916666666666663</v>
      </c>
      <c r="Z25" s="118">
        <v>0.75</v>
      </c>
      <c r="AA25" s="118">
        <v>0.77083333333333337</v>
      </c>
      <c r="AB25" s="118">
        <v>0.79166666666666663</v>
      </c>
      <c r="AC25" s="118">
        <v>0.8125</v>
      </c>
      <c r="AD25" s="118">
        <v>0.83333333333333337</v>
      </c>
      <c r="AE25" s="118">
        <v>0.85416666666666663</v>
      </c>
      <c r="AF25" s="118">
        <v>0.875</v>
      </c>
      <c r="AG25" s="118">
        <v>0.89583333333333337</v>
      </c>
      <c r="AH25" s="118">
        <v>0.91666666666666663</v>
      </c>
      <c r="AI25" s="118">
        <v>0.9375</v>
      </c>
      <c r="AJ25" s="118">
        <v>0.95833333333333337</v>
      </c>
      <c r="AK25" s="118">
        <v>0.97916666666666663</v>
      </c>
      <c r="AL25" s="106"/>
      <c r="AO25" s="113"/>
    </row>
    <row r="26" spans="1:41" ht="18" customHeight="1" x14ac:dyDescent="0.25">
      <c r="A26" s="106"/>
      <c r="AO26" s="106"/>
    </row>
  </sheetData>
  <pageMargins left="0.7" right="0.7" top="0.75" bottom="0.75" header="0" footer="0"/>
  <pageSetup paperSize="8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Input</vt:lpstr>
      <vt:lpstr>D01 (Mon-Fri)</vt:lpstr>
      <vt:lpstr>D01 (Sat,Sun,PH)</vt:lpstr>
      <vt:lpstr>'D01 (Mon-Fri)'!Print_Area</vt:lpstr>
      <vt:lpstr>'D01 (Sat,Sun,PH)'!Print_Area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ROUTE D01</dc:title>
  <dc:subject>TIMETABLE MASTER</dc:subject>
  <dc:creator>Juanita Theron</dc:creator>
  <cp:keywords>N2 EXPRESS</cp:keywords>
  <cp:lastModifiedBy>Lynne Arendse-Koyana</cp:lastModifiedBy>
  <dcterms:created xsi:type="dcterms:W3CDTF">2019-08-20T07:51:37Z</dcterms:created>
  <dcterms:modified xsi:type="dcterms:W3CDTF">2026-06-26T06:24:14Z</dcterms:modified>
  <cp:category>2026 05 01</cp:category>
</cp:coreProperties>
</file>